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hnsv314\014上下水道課\令和7年度（2025年度）\01_総括\04_一般調査・報告\103_福岡県行財政支援課\R8.1.19_公営企業に係る経営比較分析表（令和６年度決算）の分析等について\【経営比較分析表】2024_402281_46_1718\"/>
    </mc:Choice>
  </mc:AlternateContent>
  <xr:revisionPtr revIDLastSave="0" documentId="13_ncr:1_{4ABFCCBB-A8EF-495A-AB71-0889B87D4F76}" xr6:coauthVersionLast="47" xr6:coauthVersionMax="47" xr10:uidLastSave="{00000000-0000-0000-0000-000000000000}"/>
  <workbookProtection workbookAlgorithmName="SHA-512" workbookHashValue="AZHPGtHQVnBE8uLk88xhngMQrZmDvWi56qYMZAB0vCr2gDLrn1/Tv58/+hC3RRLXAD9UoRH3/IvCeBPO6cvu0A==" workbookSaltValue="6kV8WfW4C6Qqeys1YeyNiw==" workbookSpinCount="100000" lockStructure="1"/>
  <bookViews>
    <workbookView xWindow="28680" yWindow="-12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I85" i="4"/>
  <c r="F85" i="4"/>
  <c r="E85" i="4"/>
  <c r="AL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<sst xmlns="http://schemas.openxmlformats.org/spreadsheetml/2006/main" count="231" uniqueCount="116">
  <si>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</si>
  <si>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</si>
  <si>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</si>
  <si>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</si>
  <si>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</si>
  <si>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</si>
  <si>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</si>
  <si>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</si>
  <si>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</si>
  <si>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</si>
  <si>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</si>
  <si>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</si>
  <si>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</si>
  <si>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</si>
  <si>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</si>
  <si>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</si>
  <si>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</si>
  <si>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</si>
  <si>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</si>
  <si>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</si>
  <si>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</si>
  <si>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</si>
  <si>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</si>
  <si>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</si>
  <si>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</si>
  <si>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</si>
  <si>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</si>
  <si>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</si>
  <si>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</si>
  <si>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</si>
  <si>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</si>
  <si>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</si>
  <si>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</si>
  <si>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</si>
  <si>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</si>
  <si>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</si>
  <si>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</si>
  <si>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</si>
  <si>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</si>
  <si>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</si>
  <si>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</si>
  <si>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</si>
  <si>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</si>
  <si>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</si>
  <si>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</si>
  <si>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</si>
  <si>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</si>
  <si>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</si>
  <si>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</si>
  <si>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</si>
  <si>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</si>
  <si>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</si>
  <si>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</si>
  <si>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</si>
  <si>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</si>
  <si>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</si>
  <si>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</si>
  <si>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</si>
  <si>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</si>
  <si>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</si>
  <si>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</si>
  <si>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</si>
  <si>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</si>
  <si>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</si>
  <si>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</si>
  <si>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</si>
  <si>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</si>
  <si>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</si>
  <si>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</si>
  <si>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</si>
  <si>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</si>
  <si>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</si>
  <si>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</si>
  <si>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</si>
  <si>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</si>
  <si>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</si>
  <si>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</si>
  <si>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</si>
  <si>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</si>
  <si>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</si>
  <si>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</si>
  <si>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</si>
  <si>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</si>
  <si>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</si>
  <si>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</si>
  <si>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</si>
  <si>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</si>
  <si>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</si>
  <si>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</si>
  <si>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</si>
  <si>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</si>
  <si>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</si>
  <si>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</si>
  <si>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</si>
  <si>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</si>
  <si>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</si>
  <si>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朝倉市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</si>
  <si>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</si>
  <si>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</si>
  <si>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</si>
  <si>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</si>
  <si>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</si>
  <si>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</si>
  <si>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</si>
  <si>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</si>
  <si>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</si>
  <si>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</si>
  <si>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</si>
  <si>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</si>
  <si>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</si>
  <si>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</si>
  <si>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</si>
  <si>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</si>
  <si>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・平成16年度に一部供用開始した比較的新しい施設ではあるものの、機械・電気設備等の一部施設は老朽化が進んでおり、類似団体平均値も超えています。計画的な更新投資の必要があります。
・管渠老朽化率はゼロで、老朽化はさほど進行していないため、当面は管渠更新の予定はありません。</t>
    <phoneticPr fontId="4"/>
  </si>
  <si>
    <t>・経常収支は現時点において黒字ですが、将来的には人口減少により使用料収入の増加が見込めない一方、物価上昇等により汚水処理に係る費用は増加することが見込まれ、中長期的に収益的収支の赤字が危惧されますので、適正な使用料となるよう使用料改定について検討します。
・現状、管渠については老朽化が進んでいないために経営の負担とはなっていないものの、処理場やマンホールポンプ等の施設や設備は耐用年数を経過している資産も少なくないことから、計画的な設備の更新が必要となります。将来にわたり下水道サービスの提供を安定的に継続するため、改築(更新・長寿命化)費用増加が重要課題となることが見込まれており、中長期的な視野で事業運営に努めます。</t>
    <rPh sb="215" eb="216">
      <t>テキ</t>
    </rPh>
    <rPh sb="223" eb="225">
      <t>ヒツヨウ</t>
    </rPh>
    <phoneticPr fontId="4"/>
  </si>
  <si>
    <t xml:space="preserve">・経常収支比率は100％を超えているものの、経費回収率は100%を大きく下回っており、汚水処理原価を使用料で回収できていない状況です。また、汚水処理原価は、物価上昇に伴う維持管理費の増加等により増加傾向にあり、類似団体平均値よりも高い水準となっています。安定した事業継続のために、収益増加や費用削減などの経営改善や使用料改定等を検討する必要があります。
・企業債残高対事業規模比率はこれまで借入を行っていなかったため、比率は低いままでしたが、借入を行うと事業規模が小さいために比率が大きく上がり、令和6年度には類似団体平均値を上回っています。今後も一定の更新投資が見込まれるため、より計画的な更新が必要となります。流動比率については、類似団体平均値によりは高いものの、建設改良及び企業債償還に係る支出を一般会計からの繰入金に依存していることなどにより100%を大きく下回っており、支払能力を高めるための経営改善を図っていく必要があります。
・水洗化率は100％で推移しています。
</t>
    <rPh sb="196" eb="198">
      <t>カリイレ</t>
    </rPh>
    <rPh sb="199" eb="200">
      <t>オコナ</t>
    </rPh>
    <rPh sb="210" eb="212">
      <t>ヒリツ</t>
    </rPh>
    <rPh sb="213" eb="214">
      <t>ヒク</t>
    </rPh>
    <rPh sb="222" eb="224">
      <t>カリイレ</t>
    </rPh>
    <rPh sb="225" eb="226">
      <t>オコナ</t>
    </rPh>
    <rPh sb="239" eb="241">
      <t>ヒリツ</t>
    </rPh>
    <rPh sb="242" eb="243">
      <t>オオ</t>
    </rPh>
    <rPh sb="245" eb="246">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</si>
</sst>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7F-440D-B558-6644903F1B4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37F-440D-B558-6644903F1B4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53.13</c:v>
                </c:pt>
                <c:pt idx="1">
                  <c:v>53.13</c:v>
                </c:pt>
                <c:pt idx="2">
                  <c:v>50</c:v>
                </c:pt>
                <c:pt idx="3">
                  <c:v>59.38</c:v>
                </c:pt>
                <c:pt idx="4">
                  <c:v>59.38</c:v>
                </c:pt>
              </c:numCache>
            </c:numRef>
          </c:val>
          <c:extLst>
            <c:ext xmlns:c16="http://schemas.microsoft.com/office/drawing/2014/chart" uri="{C3380CC4-5D6E-409C-BE32-E72D297353CC}">
              <c16:uniqueId val="{00000000-3147-4D7E-AFEB-DBE29153A20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34.700000000000003</c:v>
                </c:pt>
                <c:pt idx="1">
                  <c:v>46.83</c:v>
                </c:pt>
                <c:pt idx="2">
                  <c:v>33.74</c:v>
                </c:pt>
                <c:pt idx="3">
                  <c:v>32.979999999999997</c:v>
                </c:pt>
                <c:pt idx="4">
                  <c:v>34.04</c:v>
                </c:pt>
              </c:numCache>
            </c:numRef>
          </c:val>
          <c:smooth val="0"/>
          <c:extLst>
            <c:ext xmlns:c16="http://schemas.microsoft.com/office/drawing/2014/chart" uri="{C3380CC4-5D6E-409C-BE32-E72D297353CC}">
              <c16:uniqueId val="{00000001-3147-4D7E-AFEB-DBE29153A20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67-427F-8E99-E55255A0A90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90.58</c:v>
                </c:pt>
                <c:pt idx="2">
                  <c:v>90.11</c:v>
                </c:pt>
                <c:pt idx="3">
                  <c:v>89.95</c:v>
                </c:pt>
                <c:pt idx="4">
                  <c:v>90.07</c:v>
                </c:pt>
              </c:numCache>
            </c:numRef>
          </c:val>
          <c:smooth val="0"/>
          <c:extLst>
            <c:ext xmlns:c16="http://schemas.microsoft.com/office/drawing/2014/chart" uri="{C3380CC4-5D6E-409C-BE32-E72D297353CC}">
              <c16:uniqueId val="{00000001-D867-427F-8E99-E55255A0A90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110.12</c:v>
                </c:pt>
                <c:pt idx="1">
                  <c:v>116.24</c:v>
                </c:pt>
                <c:pt idx="2">
                  <c:v>110.25</c:v>
                </c:pt>
                <c:pt idx="3">
                  <c:v>154.28</c:v>
                </c:pt>
                <c:pt idx="4">
                  <c:v>119.58</c:v>
                </c:pt>
              </c:numCache>
            </c:numRef>
          </c:val>
          <c:extLst>
            <c:ext xmlns:c16="http://schemas.microsoft.com/office/drawing/2014/chart" uri="{C3380CC4-5D6E-409C-BE32-E72D297353CC}">
              <c16:uniqueId val="{00000000-7D1A-4F9E-A440-07BFAC3A040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100.42</c:v>
                </c:pt>
                <c:pt idx="1">
                  <c:v>98.03</c:v>
                </c:pt>
                <c:pt idx="2">
                  <c:v>105.46</c:v>
                </c:pt>
                <c:pt idx="3">
                  <c:v>109.38</c:v>
                </c:pt>
                <c:pt idx="4">
                  <c:v>108.97</c:v>
                </c:pt>
              </c:numCache>
            </c:numRef>
          </c:val>
          <c:smooth val="0"/>
          <c:extLst>
            <c:ext xmlns:c16="http://schemas.microsoft.com/office/drawing/2014/chart" uri="{C3380CC4-5D6E-409C-BE32-E72D297353CC}">
              <c16:uniqueId val="{00000001-7D1A-4F9E-A440-07BFAC3A040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21.18</c:v>
                </c:pt>
                <c:pt idx="1">
                  <c:v>25.49</c:v>
                </c:pt>
                <c:pt idx="2">
                  <c:v>29.42</c:v>
                </c:pt>
                <c:pt idx="3">
                  <c:v>33.71</c:v>
                </c:pt>
                <c:pt idx="4">
                  <c:v>36.65</c:v>
                </c:pt>
              </c:numCache>
            </c:numRef>
          </c:val>
          <c:extLst>
            <c:ext xmlns:c16="http://schemas.microsoft.com/office/drawing/2014/chart" uri="{C3380CC4-5D6E-409C-BE32-E72D297353CC}">
              <c16:uniqueId val="{00000000-65C3-4894-BEDA-C918DBB8C99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29.28</c:v>
                </c:pt>
                <c:pt idx="1">
                  <c:v>32.380000000000003</c:v>
                </c:pt>
                <c:pt idx="2">
                  <c:v>35.24</c:v>
                </c:pt>
                <c:pt idx="3">
                  <c:v>36.090000000000003</c:v>
                </c:pt>
                <c:pt idx="4">
                  <c:v>36.51</c:v>
                </c:pt>
              </c:numCache>
            </c:numRef>
          </c:val>
          <c:smooth val="0"/>
          <c:extLst>
            <c:ext xmlns:c16="http://schemas.microsoft.com/office/drawing/2014/chart" uri="{C3380CC4-5D6E-409C-BE32-E72D297353CC}">
              <c16:uniqueId val="{00000001-65C3-4894-BEDA-C918DBB8C99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E7-48FF-A55F-2BB1A593DA0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9E7-48FF-A55F-2BB1A593DA0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BC-4AF0-9FEE-0E4E48F4A02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762.05</c:v>
                </c:pt>
                <c:pt idx="1">
                  <c:v>755.68</c:v>
                </c:pt>
                <c:pt idx="2">
                  <c:v>806.39</c:v>
                </c:pt>
                <c:pt idx="3">
                  <c:v>641.13</c:v>
                </c:pt>
                <c:pt idx="4">
                  <c:v>547.89</c:v>
                </c:pt>
              </c:numCache>
            </c:numRef>
          </c:val>
          <c:smooth val="0"/>
          <c:extLst>
            <c:ext xmlns:c16="http://schemas.microsoft.com/office/drawing/2014/chart" uri="{C3380CC4-5D6E-409C-BE32-E72D297353CC}">
              <c16:uniqueId val="{00000001-0ABC-4AF0-9FEE-0E4E48F4A02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57.37</c:v>
                </c:pt>
                <c:pt idx="1">
                  <c:v>66.83</c:v>
                </c:pt>
                <c:pt idx="2">
                  <c:v>59.16</c:v>
                </c:pt>
                <c:pt idx="3">
                  <c:v>104.45</c:v>
                </c:pt>
                <c:pt idx="4">
                  <c:v>92.84</c:v>
                </c:pt>
              </c:numCache>
            </c:numRef>
          </c:val>
          <c:extLst>
            <c:ext xmlns:c16="http://schemas.microsoft.com/office/drawing/2014/chart" uri="{C3380CC4-5D6E-409C-BE32-E72D297353CC}">
              <c16:uniqueId val="{00000000-44C0-4CE9-A0CC-DA19050981D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92.61</c:v>
                </c:pt>
                <c:pt idx="1">
                  <c:v>91.41</c:v>
                </c:pt>
                <c:pt idx="2">
                  <c:v>96.26</c:v>
                </c:pt>
                <c:pt idx="3">
                  <c:v>90.92</c:v>
                </c:pt>
                <c:pt idx="4">
                  <c:v>76</c:v>
                </c:pt>
              </c:numCache>
            </c:numRef>
          </c:val>
          <c:smooth val="0"/>
          <c:extLst>
            <c:ext xmlns:c16="http://schemas.microsoft.com/office/drawing/2014/chart" uri="{C3380CC4-5D6E-409C-BE32-E72D297353CC}">
              <c16:uniqueId val="{00000001-44C0-4CE9-A0CC-DA19050981D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quot;-&quot;">
                  <c:v>1081.95</c:v>
                </c:pt>
                <c:pt idx="4" formatCode="#,##0.00;&quot;△&quot;#,##0.00;&quot;-&quot;">
                  <c:v>1344.76</c:v>
                </c:pt>
              </c:numCache>
            </c:numRef>
          </c:val>
          <c:extLst>
            <c:ext xmlns:c16="http://schemas.microsoft.com/office/drawing/2014/chart" uri="{C3380CC4-5D6E-409C-BE32-E72D297353CC}">
              <c16:uniqueId val="{00000000-AE1F-4629-9180-48FA04AB114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1640.16</c:v>
                </c:pt>
                <c:pt idx="1">
                  <c:v>1521.05</c:v>
                </c:pt>
                <c:pt idx="2">
                  <c:v>1490.65</c:v>
                </c:pt>
                <c:pt idx="3">
                  <c:v>1312.67</c:v>
                </c:pt>
                <c:pt idx="4">
                  <c:v>1260.97</c:v>
                </c:pt>
              </c:numCache>
            </c:numRef>
          </c:val>
          <c:smooth val="0"/>
          <c:extLst>
            <c:ext xmlns:c16="http://schemas.microsoft.com/office/drawing/2014/chart" uri="{C3380CC4-5D6E-409C-BE32-E72D297353CC}">
              <c16:uniqueId val="{00000001-AE1F-4629-9180-48FA04AB114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33.99</c:v>
                </c:pt>
                <c:pt idx="1">
                  <c:v>34.340000000000003</c:v>
                </c:pt>
                <c:pt idx="2">
                  <c:v>21.48</c:v>
                </c:pt>
                <c:pt idx="3">
                  <c:v>24.01</c:v>
                </c:pt>
                <c:pt idx="4">
                  <c:v>23.93</c:v>
                </c:pt>
              </c:numCache>
            </c:numRef>
          </c:val>
          <c:extLst>
            <c:ext xmlns:c16="http://schemas.microsoft.com/office/drawing/2014/chart" uri="{C3380CC4-5D6E-409C-BE32-E72D297353CC}">
              <c16:uniqueId val="{00000000-F350-46AA-8121-5218E09BFFC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38.270000000000003</c:v>
                </c:pt>
                <c:pt idx="1">
                  <c:v>37.520000000000003</c:v>
                </c:pt>
                <c:pt idx="2">
                  <c:v>34.96</c:v>
                </c:pt>
                <c:pt idx="3">
                  <c:v>34.44</c:v>
                </c:pt>
                <c:pt idx="4">
                  <c:v>32.020000000000003</c:v>
                </c:pt>
              </c:numCache>
            </c:numRef>
          </c:val>
          <c:smooth val="0"/>
          <c:extLst>
            <c:ext xmlns:c16="http://schemas.microsoft.com/office/drawing/2014/chart" uri="{C3380CC4-5D6E-409C-BE32-E72D297353CC}">
              <c16:uniqueId val="{00000001-F350-46AA-8121-5218E09BFFC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608.09</c:v>
                </c:pt>
                <c:pt idx="1">
                  <c:v>604.79999999999995</c:v>
                </c:pt>
                <c:pt idx="2">
                  <c:v>977.95</c:v>
                </c:pt>
                <c:pt idx="3">
                  <c:v>881.05</c:v>
                </c:pt>
                <c:pt idx="4">
                  <c:v>891.23</c:v>
                </c:pt>
              </c:numCache>
            </c:numRef>
          </c:val>
          <c:extLst>
            <c:ext xmlns:c16="http://schemas.microsoft.com/office/drawing/2014/chart" uri="{C3380CC4-5D6E-409C-BE32-E72D297353CC}">
              <c16:uniqueId val="{00000000-1859-4BCE-868B-9C3BE5CC820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486.77</c:v>
                </c:pt>
                <c:pt idx="1">
                  <c:v>502.1</c:v>
                </c:pt>
                <c:pt idx="2">
                  <c:v>539.07000000000005</c:v>
                </c:pt>
                <c:pt idx="3">
                  <c:v>541.80999999999995</c:v>
                </c:pt>
                <c:pt idx="4">
                  <c:v>592.49</c:v>
                </c:pt>
              </c:numCache>
            </c:numRef>
          </c:val>
          <c:smooth val="0"/>
          <c:extLst>
            <c:ext xmlns:c16="http://schemas.microsoft.com/office/drawing/2014/chart" uri="{C3380CC4-5D6E-409C-BE32-E72D297353CC}">
              <c16:uniqueId val="{00000001-1859-4BCE-868B-9C3BE5CC820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 zoomScaleNormal="100" workbookViewId="0">
      <selection activeCell="BU87" sqref="BU87"/>
    </sheetView>
  </sheetViews>
  <sheetFormatPr defaultColWidth="2.69140625" defaultRowHeight="13.3" x14ac:dyDescent="0.25"/>
  <cols>
    <col min="1" max="1" width="2.69140625" customWidth="1"/>
    <col min="2" max="62" width="3.765625" customWidth="1"/>
    <col min="64" max="78" width="3.074218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67" t="str">
        <f>データ!H6</f>
        <v>福岡県　朝倉市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5">
      <c r="A8" s="2"/>
      <c r="B8" s="64" t="str">
        <f>データ!I6</f>
        <v>法適用</v>
      </c>
      <c r="C8" s="64"/>
      <c r="D8" s="64"/>
      <c r="E8" s="64"/>
      <c r="F8" s="64"/>
      <c r="G8" s="64"/>
      <c r="H8" s="64"/>
      <c r="I8" s="64" t="str">
        <f>データ!J6</f>
        <v>下水道事業</v>
      </c>
      <c r="J8" s="64"/>
      <c r="K8" s="64"/>
      <c r="L8" s="64"/>
      <c r="M8" s="64"/>
      <c r="N8" s="64"/>
      <c r="O8" s="64"/>
      <c r="P8" s="64" t="str">
        <f>データ!K6</f>
        <v>小規模集合排水処理</v>
      </c>
      <c r="Q8" s="64"/>
      <c r="R8" s="64"/>
      <c r="S8" s="64"/>
      <c r="T8" s="64"/>
      <c r="U8" s="64"/>
      <c r="V8" s="64"/>
      <c r="W8" s="64" t="str">
        <f>データ!L6</f>
        <v>I2</v>
      </c>
      <c r="X8" s="64"/>
      <c r="Y8" s="64"/>
      <c r="Z8" s="64"/>
      <c r="AA8" s="64"/>
      <c r="AB8" s="64"/>
      <c r="AC8" s="64"/>
      <c r="AD8" s="65" t="str">
        <f>データ!$M$6</f>
        <v>非設置</v>
      </c>
      <c r="AE8" s="65"/>
      <c r="AF8" s="65"/>
      <c r="AG8" s="65"/>
      <c r="AH8" s="65"/>
      <c r="AI8" s="65"/>
      <c r="AJ8" s="65"/>
      <c r="AK8" s="3"/>
      <c r="AL8" s="45">
        <f>データ!S6</f>
        <v>50024</v>
      </c>
      <c r="AM8" s="45"/>
      <c r="AN8" s="45"/>
      <c r="AO8" s="45"/>
      <c r="AP8" s="45"/>
      <c r="AQ8" s="45"/>
      <c r="AR8" s="45"/>
      <c r="AS8" s="45"/>
      <c r="AT8" s="44">
        <f>データ!T6</f>
        <v>246.71</v>
      </c>
      <c r="AU8" s="44"/>
      <c r="AV8" s="44"/>
      <c r="AW8" s="44"/>
      <c r="AX8" s="44"/>
      <c r="AY8" s="44"/>
      <c r="AZ8" s="44"/>
      <c r="BA8" s="44"/>
      <c r="BB8" s="44">
        <f>データ!U6</f>
        <v>202.76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5">
      <c r="A10" s="2"/>
      <c r="B10" s="44" t="str">
        <f>データ!N6</f>
        <v>-</v>
      </c>
      <c r="C10" s="44"/>
      <c r="D10" s="44"/>
      <c r="E10" s="44"/>
      <c r="F10" s="44"/>
      <c r="G10" s="44"/>
      <c r="H10" s="44"/>
      <c r="I10" s="44">
        <f>データ!O6</f>
        <v>21.19</v>
      </c>
      <c r="J10" s="44"/>
      <c r="K10" s="44"/>
      <c r="L10" s="44"/>
      <c r="M10" s="44"/>
      <c r="N10" s="44"/>
      <c r="O10" s="44"/>
      <c r="P10" s="44">
        <f>データ!P6</f>
        <v>0.13</v>
      </c>
      <c r="Q10" s="44"/>
      <c r="R10" s="44"/>
      <c r="S10" s="44"/>
      <c r="T10" s="44"/>
      <c r="U10" s="44"/>
      <c r="V10" s="44"/>
      <c r="W10" s="44">
        <f>データ!Q6</f>
        <v>57.84</v>
      </c>
      <c r="X10" s="44"/>
      <c r="Y10" s="44"/>
      <c r="Z10" s="44"/>
      <c r="AA10" s="44"/>
      <c r="AB10" s="44"/>
      <c r="AC10" s="44"/>
      <c r="AD10" s="45">
        <f>データ!R6</f>
        <v>4400</v>
      </c>
      <c r="AE10" s="45"/>
      <c r="AF10" s="45"/>
      <c r="AG10" s="45"/>
      <c r="AH10" s="45"/>
      <c r="AI10" s="45"/>
      <c r="AJ10" s="45"/>
      <c r="AK10" s="2"/>
      <c r="AL10" s="45">
        <f>データ!V6</f>
        <v>66</v>
      </c>
      <c r="AM10" s="45"/>
      <c r="AN10" s="45"/>
      <c r="AO10" s="45"/>
      <c r="AP10" s="45"/>
      <c r="AQ10" s="45"/>
      <c r="AR10" s="45"/>
      <c r="AS10" s="45"/>
      <c r="AT10" s="44">
        <f>データ!W6</f>
        <v>0.02</v>
      </c>
      <c r="AU10" s="44"/>
      <c r="AV10" s="44"/>
      <c r="AW10" s="44"/>
      <c r="AX10" s="44"/>
      <c r="AY10" s="44"/>
      <c r="AZ10" s="44"/>
      <c r="BA10" s="44"/>
      <c r="BB10" s="44">
        <f>データ!X6</f>
        <v>3300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0I6jn9WRnLNxmQlP8RlpvAm8jJ7bS+GfBQJHu3W1D98jOI31E6h0JNCvBsAOJjyrMAk2lBwnjY/TXy0nwKSqKA==" saltValue="GRRixvyKKj4+T/4SJ3T92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3" x14ac:dyDescent="0.25"/>
  <cols>
    <col min="2" max="144" width="11.8437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2024</v>
      </c>
      <c r="C6" s="19">
        <f t="shared" ref="C6:X6" si="3">C7</f>
        <v>402281</v>
      </c>
      <c r="D6" s="19">
        <f t="shared" si="3"/>
        <v>46</v>
      </c>
      <c r="E6" s="19">
        <f t="shared" si="3"/>
        <v>17</v>
      </c>
      <c r="F6" s="19">
        <f t="shared" si="3"/>
        <v>9</v>
      </c>
      <c r="G6" s="19">
        <f t="shared" si="3"/>
        <v>0</v>
      </c>
      <c r="H6" s="19" t="str">
        <f t="shared" si="3"/>
        <v>福岡県　朝倉市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21.19</v>
      </c>
      <c r="P6" s="20">
        <f t="shared" si="3"/>
        <v>0.13</v>
      </c>
      <c r="Q6" s="20">
        <f t="shared" si="3"/>
        <v>57.84</v>
      </c>
      <c r="R6" s="20">
        <f t="shared" si="3"/>
        <v>4400</v>
      </c>
      <c r="S6" s="20">
        <f t="shared" si="3"/>
        <v>50024</v>
      </c>
      <c r="T6" s="20">
        <f t="shared" si="3"/>
        <v>246.71</v>
      </c>
      <c r="U6" s="20">
        <f t="shared" si="3"/>
        <v>202.76</v>
      </c>
      <c r="V6" s="20">
        <f t="shared" si="3"/>
        <v>66</v>
      </c>
      <c r="W6" s="20">
        <f t="shared" si="3"/>
        <v>0.02</v>
      </c>
      <c r="X6" s="20">
        <f t="shared" si="3"/>
        <v>3300</v>
      </c>
      <c r="Y6" s="21">
        <f>IF(Y7="",NA(),Y7)</f>
        <v>110.12</v>
      </c>
      <c r="Z6" s="21">
        <f t="shared" ref="Z6:AH6" si="4">IF(Z7="",NA(),Z7)</f>
        <v>116.24</v>
      </c>
      <c r="AA6" s="21">
        <f t="shared" si="4"/>
        <v>110.25</v>
      </c>
      <c r="AB6" s="21">
        <f t="shared" si="4"/>
        <v>154.28</v>
      </c>
      <c r="AC6" s="21">
        <f t="shared" si="4"/>
        <v>119.58</v>
      </c>
      <c r="AD6" s="21">
        <f t="shared" si="4"/>
        <v>100.42</v>
      </c>
      <c r="AE6" s="21">
        <f t="shared" si="4"/>
        <v>98.03</v>
      </c>
      <c r="AF6" s="21">
        <f t="shared" si="4"/>
        <v>105.46</v>
      </c>
      <c r="AG6" s="21">
        <f t="shared" si="4"/>
        <v>109.38</v>
      </c>
      <c r="AH6" s="21">
        <f t="shared" si="4"/>
        <v>108.97</v>
      </c>
      <c r="AI6" s="20" t="str">
        <f>IF(AI7="","",IF(AI7="-","【-】","【"&amp;SUBSTITUTE(TEXT(AI7,"#,##0.00"),"-","△")&amp;"】"))</f>
        <v>【108.79】</v>
      </c>
      <c r="AJ6" s="20">
        <f>IF(AJ7="",NA(),AJ7)</f>
        <v>0</v>
      </c>
      <c r="AK6" s="20">
        <f t="shared" ref="AK6:AS6" si="5">IF(AK7="",NA(),AK7)</f>
        <v>0</v>
      </c>
      <c r="AL6" s="20">
        <f t="shared" si="5"/>
        <v>0</v>
      </c>
      <c r="AM6" s="20">
        <f t="shared" si="5"/>
        <v>0</v>
      </c>
      <c r="AN6" s="20">
        <f t="shared" si="5"/>
        <v>0</v>
      </c>
      <c r="AO6" s="21">
        <f t="shared" si="5"/>
        <v>762.05</v>
      </c>
      <c r="AP6" s="21">
        <f t="shared" si="5"/>
        <v>755.68</v>
      </c>
      <c r="AQ6" s="21">
        <f t="shared" si="5"/>
        <v>806.39</v>
      </c>
      <c r="AR6" s="21">
        <f t="shared" si="5"/>
        <v>641.13</v>
      </c>
      <c r="AS6" s="21">
        <f t="shared" si="5"/>
        <v>547.89</v>
      </c>
      <c r="AT6" s="20" t="str">
        <f>IF(AT7="","",IF(AT7="-","【-】","【"&amp;SUBSTITUTE(TEXT(AT7,"#,##0.00"),"-","△")&amp;"】"))</f>
        <v>【541.72】</v>
      </c>
      <c r="AU6" s="21">
        <f>IF(AU7="",NA(),AU7)</f>
        <v>57.37</v>
      </c>
      <c r="AV6" s="21">
        <f t="shared" ref="AV6:BD6" si="6">IF(AV7="",NA(),AV7)</f>
        <v>66.83</v>
      </c>
      <c r="AW6" s="21">
        <f t="shared" si="6"/>
        <v>59.16</v>
      </c>
      <c r="AX6" s="21">
        <f t="shared" si="6"/>
        <v>104.45</v>
      </c>
      <c r="AY6" s="21">
        <f t="shared" si="6"/>
        <v>92.84</v>
      </c>
      <c r="AZ6" s="21">
        <f t="shared" si="6"/>
        <v>92.61</v>
      </c>
      <c r="BA6" s="21">
        <f t="shared" si="6"/>
        <v>91.41</v>
      </c>
      <c r="BB6" s="21">
        <f t="shared" si="6"/>
        <v>96.26</v>
      </c>
      <c r="BC6" s="21">
        <f t="shared" si="6"/>
        <v>90.92</v>
      </c>
      <c r="BD6" s="21">
        <f t="shared" si="6"/>
        <v>76</v>
      </c>
      <c r="BE6" s="20" t="str">
        <f>IF(BE7="","",IF(BE7="-","【-】","【"&amp;SUBSTITUTE(TEXT(BE7,"#,##0.00"),"-","△")&amp;"】"))</f>
        <v>【77.16】</v>
      </c>
      <c r="BF6" s="20">
        <f>IF(BF7="",NA(),BF7)</f>
        <v>0</v>
      </c>
      <c r="BG6" s="20">
        <f t="shared" ref="BG6:BO6" si="7">IF(BG7="",NA(),BG7)</f>
        <v>0</v>
      </c>
      <c r="BH6" s="20">
        <f t="shared" si="7"/>
        <v>0</v>
      </c>
      <c r="BI6" s="21">
        <f t="shared" si="7"/>
        <v>1081.95</v>
      </c>
      <c r="BJ6" s="21">
        <f t="shared" si="7"/>
        <v>1344.76</v>
      </c>
      <c r="BK6" s="21">
        <f t="shared" si="7"/>
        <v>1640.16</v>
      </c>
      <c r="BL6" s="21">
        <f t="shared" si="7"/>
        <v>1521.05</v>
      </c>
      <c r="BM6" s="21">
        <f t="shared" si="7"/>
        <v>1490.65</v>
      </c>
      <c r="BN6" s="21">
        <f t="shared" si="7"/>
        <v>1312.67</v>
      </c>
      <c r="BO6" s="21">
        <f t="shared" si="7"/>
        <v>1260.97</v>
      </c>
      <c r="BP6" s="20" t="str">
        <f>IF(BP7="","",IF(BP7="-","【-】","【"&amp;SUBSTITUTE(TEXT(BP7,"#,##0.00"),"-","△")&amp;"】"))</f>
        <v>【1,269.43】</v>
      </c>
      <c r="BQ6" s="21">
        <f>IF(BQ7="",NA(),BQ7)</f>
        <v>33.99</v>
      </c>
      <c r="BR6" s="21">
        <f t="shared" ref="BR6:BZ6" si="8">IF(BR7="",NA(),BR7)</f>
        <v>34.340000000000003</v>
      </c>
      <c r="BS6" s="21">
        <f t="shared" si="8"/>
        <v>21.48</v>
      </c>
      <c r="BT6" s="21">
        <f t="shared" si="8"/>
        <v>24.01</v>
      </c>
      <c r="BU6" s="21">
        <f t="shared" si="8"/>
        <v>23.93</v>
      </c>
      <c r="BV6" s="21">
        <f t="shared" si="8"/>
        <v>38.270000000000003</v>
      </c>
      <c r="BW6" s="21">
        <f t="shared" si="8"/>
        <v>37.520000000000003</v>
      </c>
      <c r="BX6" s="21">
        <f t="shared" si="8"/>
        <v>34.96</v>
      </c>
      <c r="BY6" s="21">
        <f t="shared" si="8"/>
        <v>34.44</v>
      </c>
      <c r="BZ6" s="21">
        <f t="shared" si="8"/>
        <v>32.020000000000003</v>
      </c>
      <c r="CA6" s="20" t="str">
        <f>IF(CA7="","",IF(CA7="-","【-】","【"&amp;SUBSTITUTE(TEXT(CA7,"#,##0.00"),"-","△")&amp;"】"))</f>
        <v>【32.20】</v>
      </c>
      <c r="CB6" s="21">
        <f>IF(CB7="",NA(),CB7)</f>
        <v>608.09</v>
      </c>
      <c r="CC6" s="21">
        <f t="shared" ref="CC6:CK6" si="9">IF(CC7="",NA(),CC7)</f>
        <v>604.79999999999995</v>
      </c>
      <c r="CD6" s="21">
        <f t="shared" si="9"/>
        <v>977.95</v>
      </c>
      <c r="CE6" s="21">
        <f t="shared" si="9"/>
        <v>881.05</v>
      </c>
      <c r="CF6" s="21">
        <f t="shared" si="9"/>
        <v>891.23</v>
      </c>
      <c r="CG6" s="21">
        <f t="shared" si="9"/>
        <v>486.77</v>
      </c>
      <c r="CH6" s="21">
        <f t="shared" si="9"/>
        <v>502.1</v>
      </c>
      <c r="CI6" s="21">
        <f t="shared" si="9"/>
        <v>539.07000000000005</v>
      </c>
      <c r="CJ6" s="21">
        <f t="shared" si="9"/>
        <v>541.80999999999995</v>
      </c>
      <c r="CK6" s="21">
        <f t="shared" si="9"/>
        <v>592.49</v>
      </c>
      <c r="CL6" s="20" t="str">
        <f>IF(CL7="","",IF(CL7="-","【-】","【"&amp;SUBSTITUTE(TEXT(CL7,"#,##0.00"),"-","△")&amp;"】"))</f>
        <v>【588.46】</v>
      </c>
      <c r="CM6" s="21">
        <f>IF(CM7="",NA(),CM7)</f>
        <v>53.13</v>
      </c>
      <c r="CN6" s="21">
        <f t="shared" ref="CN6:CV6" si="10">IF(CN7="",NA(),CN7)</f>
        <v>53.13</v>
      </c>
      <c r="CO6" s="21">
        <f t="shared" si="10"/>
        <v>50</v>
      </c>
      <c r="CP6" s="21">
        <f t="shared" si="10"/>
        <v>59.38</v>
      </c>
      <c r="CQ6" s="21">
        <f t="shared" si="10"/>
        <v>59.38</v>
      </c>
      <c r="CR6" s="21">
        <f t="shared" si="10"/>
        <v>34.700000000000003</v>
      </c>
      <c r="CS6" s="21">
        <f t="shared" si="10"/>
        <v>46.83</v>
      </c>
      <c r="CT6" s="21">
        <f t="shared" si="10"/>
        <v>33.74</v>
      </c>
      <c r="CU6" s="21">
        <f t="shared" si="10"/>
        <v>32.979999999999997</v>
      </c>
      <c r="CV6" s="21">
        <f t="shared" si="10"/>
        <v>34.04</v>
      </c>
      <c r="CW6" s="20" t="str">
        <f>IF(CW7="","",IF(CW7="-","【-】","【"&amp;SUBSTITUTE(TEXT(CW7,"#,##0.00"),"-","△")&amp;"】"))</f>
        <v>【34.07】</v>
      </c>
      <c r="CX6" s="21">
        <f>IF(CX7="",NA(),CX7)</f>
        <v>100</v>
      </c>
      <c r="CY6" s="21">
        <f t="shared" ref="CY6:DG6" si="11">IF(CY7="",NA(),CY7)</f>
        <v>100</v>
      </c>
      <c r="CZ6" s="21">
        <f t="shared" si="11"/>
        <v>100</v>
      </c>
      <c r="DA6" s="21">
        <f t="shared" si="11"/>
        <v>100</v>
      </c>
      <c r="DB6" s="21">
        <f t="shared" si="11"/>
        <v>100</v>
      </c>
      <c r="DC6" s="21">
        <f t="shared" si="11"/>
        <v>90.04</v>
      </c>
      <c r="DD6" s="21">
        <f t="shared" si="11"/>
        <v>90.58</v>
      </c>
      <c r="DE6" s="21">
        <f t="shared" si="11"/>
        <v>90.11</v>
      </c>
      <c r="DF6" s="21">
        <f t="shared" si="11"/>
        <v>89.95</v>
      </c>
      <c r="DG6" s="21">
        <f t="shared" si="11"/>
        <v>90.07</v>
      </c>
      <c r="DH6" s="20" t="str">
        <f>IF(DH7="","",IF(DH7="-","【-】","【"&amp;SUBSTITUTE(TEXT(DH7,"#,##0.00"),"-","△")&amp;"】"))</f>
        <v>【89.95】</v>
      </c>
      <c r="DI6" s="21">
        <f>IF(DI7="",NA(),DI7)</f>
        <v>21.18</v>
      </c>
      <c r="DJ6" s="21">
        <f t="shared" ref="DJ6:DR6" si="12">IF(DJ7="",NA(),DJ7)</f>
        <v>25.49</v>
      </c>
      <c r="DK6" s="21">
        <f t="shared" si="12"/>
        <v>29.42</v>
      </c>
      <c r="DL6" s="21">
        <f t="shared" si="12"/>
        <v>33.71</v>
      </c>
      <c r="DM6" s="21">
        <f t="shared" si="12"/>
        <v>36.65</v>
      </c>
      <c r="DN6" s="21">
        <f t="shared" si="12"/>
        <v>29.28</v>
      </c>
      <c r="DO6" s="21">
        <f t="shared" si="12"/>
        <v>32.380000000000003</v>
      </c>
      <c r="DP6" s="21">
        <f t="shared" si="12"/>
        <v>35.24</v>
      </c>
      <c r="DQ6" s="21">
        <f t="shared" si="12"/>
        <v>36.090000000000003</v>
      </c>
      <c r="DR6" s="21">
        <f t="shared" si="12"/>
        <v>36.51</v>
      </c>
      <c r="DS6" s="20" t="str">
        <f>IF(DS7="","",IF(DS7="-","【-】","【"&amp;SUBSTITUTE(TEXT(DS7,"#,##0.00"),"-","△")&amp;"】"))</f>
        <v>【36.31】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25">
      <c r="A7" s="14"/>
      <c r="B7" s="23">
        <v>2024</v>
      </c>
      <c r="C7" s="23">
        <v>402281</v>
      </c>
      <c r="D7" s="23">
        <v>46</v>
      </c>
      <c r="E7" s="23">
        <v>17</v>
      </c>
      <c r="F7" s="23">
        <v>9</v>
      </c>
      <c r="G7" s="23">
        <v>0</v>
      </c>
      <c r="H7" s="23" t="s">
        <v>96</v>
      </c>
      <c r="I7" s="23" t="s">
        <v>97</v>
      </c>
      <c r="J7" s="23" t="s">
        <v>98</v>
      </c>
      <c r="K7" s="23" t="s">
        <v>99</v>
      </c>
      <c r="L7" s="23" t="s">
        <v>100</v>
      </c>
      <c r="M7" s="23" t="s">
        <v>101</v>
      </c>
      <c r="N7" s="24" t="s">
        <v>102</v>
      </c>
      <c r="O7" s="24">
        <v>21.19</v>
      </c>
      <c r="P7" s="24">
        <v>0.13</v>
      </c>
      <c r="Q7" s="24">
        <v>57.84</v>
      </c>
      <c r="R7" s="24">
        <v>4400</v>
      </c>
      <c r="S7" s="24">
        <v>50024</v>
      </c>
      <c r="T7" s="24">
        <v>246.71</v>
      </c>
      <c r="U7" s="24">
        <v>202.76</v>
      </c>
      <c r="V7" s="24">
        <v>66</v>
      </c>
      <c r="W7" s="24">
        <v>0.02</v>
      </c>
      <c r="X7" s="24">
        <v>3300</v>
      </c>
      <c r="Y7" s="24">
        <v>110.12</v>
      </c>
      <c r="Z7" s="24">
        <v>116.24</v>
      </c>
      <c r="AA7" s="24">
        <v>110.25</v>
      </c>
      <c r="AB7" s="24">
        <v>154.28</v>
      </c>
      <c r="AC7" s="24">
        <v>119.58</v>
      </c>
      <c r="AD7" s="24">
        <v>100.42</v>
      </c>
      <c r="AE7" s="24">
        <v>98.03</v>
      </c>
      <c r="AF7" s="24">
        <v>105.46</v>
      </c>
      <c r="AG7" s="24">
        <v>109.38</v>
      </c>
      <c r="AH7" s="24">
        <v>108.97</v>
      </c>
      <c r="AI7" s="24">
        <v>108.79</v>
      </c>
      <c r="AJ7" s="24">
        <v>0</v>
      </c>
      <c r="AK7" s="24">
        <v>0</v>
      </c>
      <c r="AL7" s="24">
        <v>0</v>
      </c>
      <c r="AM7" s="24">
        <v>0</v>
      </c>
      <c r="AN7" s="24">
        <v>0</v>
      </c>
      <c r="AO7" s="24">
        <v>762.05</v>
      </c>
      <c r="AP7" s="24">
        <v>755.68</v>
      </c>
      <c r="AQ7" s="24">
        <v>806.39</v>
      </c>
      <c r="AR7" s="24">
        <v>641.13</v>
      </c>
      <c r="AS7" s="24">
        <v>547.89</v>
      </c>
      <c r="AT7" s="24">
        <v>541.72</v>
      </c>
      <c r="AU7" s="24">
        <v>57.37</v>
      </c>
      <c r="AV7" s="24">
        <v>66.83</v>
      </c>
      <c r="AW7" s="24">
        <v>59.16</v>
      </c>
      <c r="AX7" s="24">
        <v>104.45</v>
      </c>
      <c r="AY7" s="24">
        <v>92.84</v>
      </c>
      <c r="AZ7" s="24">
        <v>92.61</v>
      </c>
      <c r="BA7" s="24">
        <v>91.41</v>
      </c>
      <c r="BB7" s="24">
        <v>96.26</v>
      </c>
      <c r="BC7" s="24">
        <v>90.92</v>
      </c>
      <c r="BD7" s="24">
        <v>76</v>
      </c>
      <c r="BE7" s="24">
        <v>77.16</v>
      </c>
      <c r="BF7" s="24">
        <v>0</v>
      </c>
      <c r="BG7" s="24">
        <v>0</v>
      </c>
      <c r="BH7" s="24">
        <v>0</v>
      </c>
      <c r="BI7" s="24">
        <v>1081.95</v>
      </c>
      <c r="BJ7" s="24">
        <v>1344.76</v>
      </c>
      <c r="BK7" s="24">
        <v>1640.16</v>
      </c>
      <c r="BL7" s="24">
        <v>1521.05</v>
      </c>
      <c r="BM7" s="24">
        <v>1490.65</v>
      </c>
      <c r="BN7" s="24">
        <v>1312.67</v>
      </c>
      <c r="BO7" s="24">
        <v>1260.97</v>
      </c>
      <c r="BP7" s="24">
        <v>1269.43</v>
      </c>
      <c r="BQ7" s="24">
        <v>33.99</v>
      </c>
      <c r="BR7" s="24">
        <v>34.340000000000003</v>
      </c>
      <c r="BS7" s="24">
        <v>21.48</v>
      </c>
      <c r="BT7" s="24">
        <v>24.01</v>
      </c>
      <c r="BU7" s="24">
        <v>23.93</v>
      </c>
      <c r="BV7" s="24">
        <v>38.270000000000003</v>
      </c>
      <c r="BW7" s="24">
        <v>37.520000000000003</v>
      </c>
      <c r="BX7" s="24">
        <v>34.96</v>
      </c>
      <c r="BY7" s="24">
        <v>34.44</v>
      </c>
      <c r="BZ7" s="24">
        <v>32.020000000000003</v>
      </c>
      <c r="CA7" s="24">
        <v>32.200000000000003</v>
      </c>
      <c r="CB7" s="24">
        <v>608.09</v>
      </c>
      <c r="CC7" s="24">
        <v>604.79999999999995</v>
      </c>
      <c r="CD7" s="24">
        <v>977.95</v>
      </c>
      <c r="CE7" s="24">
        <v>881.05</v>
      </c>
      <c r="CF7" s="24">
        <v>891.23</v>
      </c>
      <c r="CG7" s="24">
        <v>486.77</v>
      </c>
      <c r="CH7" s="24">
        <v>502.1</v>
      </c>
      <c r="CI7" s="24">
        <v>539.07000000000005</v>
      </c>
      <c r="CJ7" s="24">
        <v>541.80999999999995</v>
      </c>
      <c r="CK7" s="24">
        <v>592.49</v>
      </c>
      <c r="CL7" s="24">
        <v>588.46</v>
      </c>
      <c r="CM7" s="24">
        <v>53.13</v>
      </c>
      <c r="CN7" s="24">
        <v>53.13</v>
      </c>
      <c r="CO7" s="24">
        <v>50</v>
      </c>
      <c r="CP7" s="24">
        <v>59.38</v>
      </c>
      <c r="CQ7" s="24">
        <v>59.38</v>
      </c>
      <c r="CR7" s="24">
        <v>34.700000000000003</v>
      </c>
      <c r="CS7" s="24">
        <v>46.83</v>
      </c>
      <c r="CT7" s="24">
        <v>33.74</v>
      </c>
      <c r="CU7" s="24">
        <v>32.979999999999997</v>
      </c>
      <c r="CV7" s="24">
        <v>34.04</v>
      </c>
      <c r="CW7" s="24">
        <v>34.07</v>
      </c>
      <c r="CX7" s="24">
        <v>100</v>
      </c>
      <c r="CY7" s="24">
        <v>100</v>
      </c>
      <c r="CZ7" s="24">
        <v>100</v>
      </c>
      <c r="DA7" s="24">
        <v>100</v>
      </c>
      <c r="DB7" s="24">
        <v>100</v>
      </c>
      <c r="DC7" s="24">
        <v>90.04</v>
      </c>
      <c r="DD7" s="24">
        <v>90.58</v>
      </c>
      <c r="DE7" s="24">
        <v>90.11</v>
      </c>
      <c r="DF7" s="24">
        <v>89.95</v>
      </c>
      <c r="DG7" s="24">
        <v>90.07</v>
      </c>
      <c r="DH7" s="24">
        <v>89.95</v>
      </c>
      <c r="DI7" s="24">
        <v>21.18</v>
      </c>
      <c r="DJ7" s="24">
        <v>25.49</v>
      </c>
      <c r="DK7" s="24">
        <v>29.42</v>
      </c>
      <c r="DL7" s="24">
        <v>33.71</v>
      </c>
      <c r="DM7" s="24">
        <v>36.65</v>
      </c>
      <c r="DN7" s="24">
        <v>29.28</v>
      </c>
      <c r="DO7" s="24">
        <v>32.380000000000003</v>
      </c>
      <c r="DP7" s="24">
        <v>35.24</v>
      </c>
      <c r="DQ7" s="24">
        <v>36.090000000000003</v>
      </c>
      <c r="DR7" s="24">
        <v>36.51</v>
      </c>
      <c r="DS7" s="24">
        <v>36.31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5">
      <c r="B11">
        <v>22</v>
      </c>
      <c r="C11">
        <v>21</v>
      </c>
      <c r="D11">
        <v>20</v>
      </c>
      <c r="E11">
        <v>19</v>
      </c>
      <c r="F11">
        <v>18</v>
      </c>
      <c r="G11" t="s">
        <v>108</v>
      </c>
    </row>
    <row r="12" spans="1:148" x14ac:dyDescent="0.25">
      <c r="B12">
        <v>1</v>
      </c>
      <c r="C12">
        <v>1</v>
      </c>
      <c r="D12">
        <v>2</v>
      </c>
      <c r="E12">
        <v>3</v>
      </c>
      <c r="F12">
        <v>4</v>
      </c>
      <c r="G12" t="s">
        <v>109</v>
      </c>
    </row>
    <row r="13" spans="1:148" x14ac:dyDescent="0.2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大内田 知栄子</cp:lastModifiedBy>
  <dcterms:created xsi:type="dcterms:W3CDTF">2025-12-23T06:28:36Z</dcterms:created>
  <dcterms:modified xsi:type="dcterms:W3CDTF">2026-01-30T01:16:53Z</dcterms:modified>
  <cp:category/>
</cp:coreProperties>
</file>