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4.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D:\セーフティネット4号、5号\朝倉市HP\"/>
    </mc:Choice>
  </mc:AlternateContent>
  <xr:revisionPtr revIDLastSave="0" documentId="13_ncr:1_{9FD7E8CC-8B8E-4F88-8F6B-B40EF296B004}" xr6:coauthVersionLast="43" xr6:coauthVersionMax="43" xr10:uidLastSave="{00000000-0000-0000-0000-000000000000}"/>
  <bookViews>
    <workbookView xWindow="-108" yWindow="-108" windowWidth="23256" windowHeight="12576" tabRatio="931" xr2:uid="{FE49AE3F-6B5B-43D2-9A48-1AE0C4DD9643}"/>
  </bookViews>
  <sheets>
    <sheet name="注意事項(R3.8～)" sheetId="17" r:id="rId1"/>
    <sheet name="(イ)-①入力表" sheetId="9" r:id="rId2"/>
    <sheet name="5号(イ)-①申請書" sheetId="16" r:id="rId3"/>
    <sheet name="(イ)-②入力表" sheetId="23" r:id="rId4"/>
    <sheet name="5号(イ)-②申請書" sheetId="20" r:id="rId5"/>
    <sheet name="(イ)-③入力表" sheetId="25" r:id="rId6"/>
    <sheet name="5号(イ)-③申請書" sheetId="21" r:id="rId7"/>
    <sheet name="(記入例)(イ)-①入力表" sheetId="19" r:id="rId8"/>
    <sheet name="(記入例)5号(イ)-①申請書" sheetId="18" r:id="rId9"/>
    <sheet name="(記入例)(イ)-②入力表" sheetId="24" r:id="rId10"/>
    <sheet name="(記入例)5号(イ)-②申請書" sheetId="22" r:id="rId11"/>
    <sheet name="(記入例)(イ)-③入力表" sheetId="27" r:id="rId12"/>
    <sheet name="(記入例)5号(イ)-③申請書" sheetId="26" r:id="rId13"/>
  </sheets>
  <definedNames>
    <definedName name="_xlnm.Print_Area" localSheetId="1">'(イ)-①入力表'!$A$1:$H$35</definedName>
    <definedName name="_xlnm.Print_Area" localSheetId="3">'(イ)-②入力表'!$A$1:$H$35</definedName>
    <definedName name="_xlnm.Print_Area" localSheetId="5">'(イ)-③入力表'!$A$1:$H$35</definedName>
    <definedName name="_xlnm.Print_Area" localSheetId="7">'(記入例)(イ)-①入力表'!$A$1:$H$35</definedName>
    <definedName name="_xlnm.Print_Area" localSheetId="9">'(記入例)(イ)-②入力表'!$A$1:$H$35</definedName>
    <definedName name="_xlnm.Print_Area" localSheetId="11">'(記入例)(イ)-③入力表'!$A$1:$H$35</definedName>
    <definedName name="_xlnm.Print_Area" localSheetId="8">'(記入例)5号(イ)-①申請書'!$A$1:$AO$185</definedName>
    <definedName name="_xlnm.Print_Area" localSheetId="10">'(記入例)5号(イ)-②申請書'!$A$1:$AO$207</definedName>
    <definedName name="_xlnm.Print_Area" localSheetId="12">'(記入例)5号(イ)-③申請書'!$A$1:$AO$215</definedName>
    <definedName name="_xlnm.Print_Area" localSheetId="2">'5号(イ)-①申請書'!$A$1:$AO$185</definedName>
    <definedName name="_xlnm.Print_Area" localSheetId="4">'5号(イ)-②申請書'!$A$1:$AO$207</definedName>
    <definedName name="_xlnm.Print_Area" localSheetId="6">'5号(イ)-③申請書'!$A$1:$AO$215</definedName>
    <definedName name="_xlnm.Print_Area" localSheetId="0">'注意事項(R3.8～)'!$A$1:$E$25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01" i="26" l="1"/>
  <c r="AQ160" i="26"/>
  <c r="AQ107" i="26"/>
  <c r="AQ38" i="26"/>
  <c r="AB42" i="26" l="1"/>
  <c r="AB111" i="26"/>
  <c r="N149" i="26"/>
  <c r="F160" i="26"/>
  <c r="AI197" i="26" l="1"/>
  <c r="AI196" i="26"/>
  <c r="AI195" i="26"/>
  <c r="AI194" i="26"/>
  <c r="AB197" i="26"/>
  <c r="U197" i="26"/>
  <c r="N197" i="26"/>
  <c r="G197" i="26"/>
  <c r="B33" i="24" l="1"/>
  <c r="A195" i="22" l="1"/>
  <c r="A185" i="22"/>
  <c r="Y90" i="26"/>
  <c r="Y90" i="21"/>
  <c r="B82" i="22"/>
  <c r="B82" i="20"/>
  <c r="Y81" i="18"/>
  <c r="Y81" i="16"/>
  <c r="V215" i="26"/>
  <c r="V214" i="26"/>
  <c r="V213" i="26"/>
  <c r="V212" i="26"/>
  <c r="V211" i="26"/>
  <c r="V210" i="26"/>
  <c r="AB196" i="26"/>
  <c r="U196" i="26"/>
  <c r="N196" i="26"/>
  <c r="G196" i="26"/>
  <c r="AB195" i="26"/>
  <c r="U195" i="26"/>
  <c r="N195" i="26"/>
  <c r="G195" i="26"/>
  <c r="AB194" i="26"/>
  <c r="U194" i="26"/>
  <c r="N194" i="26"/>
  <c r="G194" i="26"/>
  <c r="AB193" i="26"/>
  <c r="U193" i="26"/>
  <c r="N193" i="26"/>
  <c r="G193" i="26"/>
  <c r="AB187" i="26"/>
  <c r="U187" i="26"/>
  <c r="N187" i="26"/>
  <c r="G187" i="26"/>
  <c r="AB186" i="26"/>
  <c r="U186" i="26"/>
  <c r="N186" i="26"/>
  <c r="G186" i="26"/>
  <c r="AB185" i="26"/>
  <c r="U185" i="26"/>
  <c r="N185" i="26"/>
  <c r="G185" i="26"/>
  <c r="AB184" i="26"/>
  <c r="U184" i="26"/>
  <c r="N184" i="26"/>
  <c r="G184" i="26"/>
  <c r="V177" i="26"/>
  <c r="V176" i="26"/>
  <c r="V175" i="26"/>
  <c r="V174" i="26"/>
  <c r="V173" i="26"/>
  <c r="V172" i="26"/>
  <c r="C146" i="26"/>
  <c r="A146" i="26"/>
  <c r="C145" i="26"/>
  <c r="A145" i="26"/>
  <c r="F141" i="26"/>
  <c r="E98" i="26"/>
  <c r="B98" i="26"/>
  <c r="AE97" i="26"/>
  <c r="AB97" i="26"/>
  <c r="R97" i="26"/>
  <c r="O97" i="26"/>
  <c r="E97" i="26"/>
  <c r="B97" i="26"/>
  <c r="X87" i="26"/>
  <c r="X86" i="26"/>
  <c r="X85" i="26"/>
  <c r="E29" i="26"/>
  <c r="B29" i="26"/>
  <c r="AE28" i="26"/>
  <c r="AB28" i="26"/>
  <c r="R28" i="26"/>
  <c r="O28" i="26"/>
  <c r="E28" i="26"/>
  <c r="B28" i="26"/>
  <c r="X18" i="26"/>
  <c r="X17" i="26"/>
  <c r="X16" i="26"/>
  <c r="F34" i="27"/>
  <c r="E34" i="27"/>
  <c r="D34" i="27"/>
  <c r="C34" i="27"/>
  <c r="G33" i="27"/>
  <c r="B33" i="27"/>
  <c r="G32" i="27"/>
  <c r="B32" i="27"/>
  <c r="A186" i="26" s="1"/>
  <c r="G31" i="27"/>
  <c r="B31" i="27"/>
  <c r="A185" i="26" s="1"/>
  <c r="G30" i="27"/>
  <c r="B30" i="27"/>
  <c r="K29" i="27"/>
  <c r="G29" i="27"/>
  <c r="K28" i="27"/>
  <c r="G28" i="27"/>
  <c r="K27" i="27"/>
  <c r="G27" i="27"/>
  <c r="K26" i="27"/>
  <c r="G26" i="27"/>
  <c r="K25" i="27"/>
  <c r="G25" i="27"/>
  <c r="K24" i="27"/>
  <c r="G24" i="27"/>
  <c r="K23" i="27"/>
  <c r="G23" i="27"/>
  <c r="K22" i="27"/>
  <c r="G22" i="27"/>
  <c r="B22" i="27"/>
  <c r="K21" i="27"/>
  <c r="G21" i="27"/>
  <c r="K20" i="27"/>
  <c r="G20" i="27"/>
  <c r="K19" i="27"/>
  <c r="G19" i="27"/>
  <c r="K18" i="27"/>
  <c r="K17" i="27"/>
  <c r="K16" i="27"/>
  <c r="K15" i="27"/>
  <c r="K14" i="27"/>
  <c r="K13" i="27"/>
  <c r="K12" i="27"/>
  <c r="K11" i="27"/>
  <c r="K10" i="27"/>
  <c r="K9" i="27"/>
  <c r="K8" i="27"/>
  <c r="K7" i="27"/>
  <c r="K6" i="27"/>
  <c r="K5" i="27"/>
  <c r="K4" i="27"/>
  <c r="AD3" i="27"/>
  <c r="AA3" i="27"/>
  <c r="Y3" i="27"/>
  <c r="K3" i="27"/>
  <c r="K2" i="27"/>
  <c r="W3" i="27" s="1"/>
  <c r="AH148" i="26"/>
  <c r="AH147" i="26"/>
  <c r="C34" i="25"/>
  <c r="D34" i="25"/>
  <c r="E34" i="25"/>
  <c r="F34" i="25"/>
  <c r="AI185" i="26" l="1"/>
  <c r="AI186" i="26"/>
  <c r="AI187" i="26"/>
  <c r="T2" i="27"/>
  <c r="R2" i="27"/>
  <c r="R3" i="27" s="1"/>
  <c r="R4" i="27" s="1"/>
  <c r="R5" i="27" s="1"/>
  <c r="R6" i="27" s="1"/>
  <c r="R7" i="27" s="1"/>
  <c r="R8" i="27" s="1"/>
  <c r="R9" i="27" s="1"/>
  <c r="R10" i="27" s="1"/>
  <c r="R11" i="27" s="1"/>
  <c r="R12" i="27" s="1"/>
  <c r="R13" i="27" s="1"/>
  <c r="R14" i="27" s="1"/>
  <c r="R15" i="27" s="1"/>
  <c r="R16" i="27" s="1"/>
  <c r="R17" i="27" s="1"/>
  <c r="R18" i="27" s="1"/>
  <c r="R19" i="27" s="1"/>
  <c r="R20" i="27" s="1"/>
  <c r="R21" i="27" s="1"/>
  <c r="R22" i="27" s="1"/>
  <c r="R23" i="27" s="1"/>
  <c r="R24" i="27" s="1"/>
  <c r="R25" i="27" s="1"/>
  <c r="R26" i="27" s="1"/>
  <c r="R27" i="27" s="1"/>
  <c r="R28" i="27" s="1"/>
  <c r="R29" i="27" s="1"/>
  <c r="R30" i="27" s="1"/>
  <c r="R31" i="27" s="1"/>
  <c r="R32" i="27" s="1"/>
  <c r="B29" i="27"/>
  <c r="A187" i="26"/>
  <c r="M154" i="26"/>
  <c r="AC3" i="27"/>
  <c r="B26" i="27"/>
  <c r="N188" i="26"/>
  <c r="U188" i="26"/>
  <c r="Y146" i="26" s="1"/>
  <c r="N146" i="26"/>
  <c r="AB188" i="26"/>
  <c r="G34" i="27"/>
  <c r="C35" i="27" s="1"/>
  <c r="T3" i="27"/>
  <c r="T4" i="27" s="1"/>
  <c r="T5" i="27" s="1"/>
  <c r="T6" i="27" s="1"/>
  <c r="T7" i="27" s="1"/>
  <c r="T8" i="27" s="1"/>
  <c r="T9" i="27" s="1"/>
  <c r="T10" i="27" s="1"/>
  <c r="T11" i="27" s="1"/>
  <c r="T12" i="27" s="1"/>
  <c r="T13" i="27" s="1"/>
  <c r="T14" i="27" s="1"/>
  <c r="T15" i="27" s="1"/>
  <c r="T16" i="27" s="1"/>
  <c r="T17" i="27" s="1"/>
  <c r="T18" i="27" s="1"/>
  <c r="T19" i="27" s="1"/>
  <c r="T20" i="27" s="1"/>
  <c r="T21" i="27" s="1"/>
  <c r="T22" i="27" s="1"/>
  <c r="T23" i="27" s="1"/>
  <c r="T24" i="27" s="1"/>
  <c r="T25" i="27" s="1"/>
  <c r="T26" i="27" s="1"/>
  <c r="T27" i="27" s="1"/>
  <c r="T28" i="27" s="1"/>
  <c r="T29" i="27" s="1"/>
  <c r="T30" i="27" s="1"/>
  <c r="T31" i="27" s="1"/>
  <c r="T32" i="27" s="1"/>
  <c r="B19" i="27"/>
  <c r="B23" i="27"/>
  <c r="B27" i="27"/>
  <c r="B20" i="27"/>
  <c r="A195" i="26" s="1"/>
  <c r="B24" i="27"/>
  <c r="B28" i="27"/>
  <c r="B21" i="27"/>
  <c r="A196" i="26" s="1"/>
  <c r="B25" i="27"/>
  <c r="N145" i="26"/>
  <c r="G188" i="26"/>
  <c r="E98" i="21"/>
  <c r="B98" i="21"/>
  <c r="AE97" i="21"/>
  <c r="AB97" i="21"/>
  <c r="R97" i="21"/>
  <c r="O97" i="21"/>
  <c r="E97" i="21"/>
  <c r="B97" i="21"/>
  <c r="X87" i="21"/>
  <c r="X86" i="21"/>
  <c r="X85" i="21"/>
  <c r="G19" i="25"/>
  <c r="G20" i="25"/>
  <c r="G21" i="25"/>
  <c r="G22" i="25"/>
  <c r="G23" i="25"/>
  <c r="G24" i="25"/>
  <c r="G25" i="25"/>
  <c r="G26" i="25"/>
  <c r="G27" i="25"/>
  <c r="G28" i="25"/>
  <c r="G29" i="25"/>
  <c r="G30" i="25"/>
  <c r="G31" i="25"/>
  <c r="G32" i="25"/>
  <c r="G33" i="25"/>
  <c r="A146" i="21"/>
  <c r="C146" i="21"/>
  <c r="AI188" i="26" l="1"/>
  <c r="R165" i="26" s="1"/>
  <c r="Y145" i="26"/>
  <c r="Y149" i="26" s="1"/>
  <c r="AH149" i="26" s="1"/>
  <c r="AF107" i="26"/>
  <c r="AB109" i="26"/>
  <c r="R160" i="26"/>
  <c r="AB40" i="26"/>
  <c r="AF38" i="26"/>
  <c r="U201" i="26"/>
  <c r="F35" i="27"/>
  <c r="E35" i="27"/>
  <c r="A194" i="26"/>
  <c r="W144" i="26"/>
  <c r="D35" i="27"/>
  <c r="AE3" i="27"/>
  <c r="AF3" i="27" s="1"/>
  <c r="G35" i="27"/>
  <c r="AH146" i="26"/>
  <c r="G34" i="25"/>
  <c r="C35" i="25" s="1"/>
  <c r="AB196" i="21"/>
  <c r="AB195" i="21"/>
  <c r="AB194" i="21"/>
  <c r="U196" i="21"/>
  <c r="U195" i="21"/>
  <c r="U194" i="21"/>
  <c r="N196" i="21"/>
  <c r="N195" i="21"/>
  <c r="N194" i="21"/>
  <c r="G196" i="21"/>
  <c r="G195" i="21"/>
  <c r="G194" i="21"/>
  <c r="AB193" i="21"/>
  <c r="U193" i="21"/>
  <c r="N193" i="21"/>
  <c r="G193" i="21"/>
  <c r="AB187" i="21"/>
  <c r="AB186" i="21"/>
  <c r="AB185" i="21"/>
  <c r="U187" i="21"/>
  <c r="U186" i="21"/>
  <c r="U185" i="21"/>
  <c r="AB184" i="21"/>
  <c r="U184" i="21"/>
  <c r="N187" i="21"/>
  <c r="N186" i="21"/>
  <c r="N185" i="21"/>
  <c r="N184" i="21"/>
  <c r="G184" i="21"/>
  <c r="G187" i="21"/>
  <c r="G186" i="21"/>
  <c r="G185" i="21"/>
  <c r="R28" i="21"/>
  <c r="AH148" i="21"/>
  <c r="AH147" i="21"/>
  <c r="C145" i="21"/>
  <c r="A145" i="21"/>
  <c r="O28" i="21"/>
  <c r="E28" i="21"/>
  <c r="B28" i="21"/>
  <c r="V215" i="21"/>
  <c r="V214" i="21"/>
  <c r="V213" i="21"/>
  <c r="V212" i="21"/>
  <c r="V211" i="21"/>
  <c r="V210" i="21"/>
  <c r="V177" i="21"/>
  <c r="V176" i="21"/>
  <c r="V175" i="21"/>
  <c r="V174" i="21"/>
  <c r="V173" i="21"/>
  <c r="V172" i="21"/>
  <c r="F141" i="21"/>
  <c r="E29" i="21"/>
  <c r="B29" i="21"/>
  <c r="AE28" i="21"/>
  <c r="AB28" i="21"/>
  <c r="X18" i="21"/>
  <c r="X17" i="21"/>
  <c r="X16" i="21"/>
  <c r="B33" i="25"/>
  <c r="A187" i="21" s="1"/>
  <c r="K29" i="25"/>
  <c r="K28" i="25"/>
  <c r="K27" i="25"/>
  <c r="K26" i="25"/>
  <c r="K25" i="25"/>
  <c r="K24" i="25"/>
  <c r="K23" i="25"/>
  <c r="K22" i="25"/>
  <c r="K21" i="25"/>
  <c r="K20" i="25"/>
  <c r="K19" i="25"/>
  <c r="K18" i="25"/>
  <c r="K17" i="25"/>
  <c r="K16" i="25"/>
  <c r="K15" i="25"/>
  <c r="K14" i="25"/>
  <c r="K13" i="25"/>
  <c r="K12" i="25"/>
  <c r="K11" i="25"/>
  <c r="K10" i="25"/>
  <c r="K9" i="25"/>
  <c r="K8" i="25"/>
  <c r="K7" i="25"/>
  <c r="K6" i="25"/>
  <c r="K5" i="25"/>
  <c r="K4" i="25"/>
  <c r="AD3" i="25"/>
  <c r="AA3" i="25"/>
  <c r="Y3" i="25"/>
  <c r="K3" i="25"/>
  <c r="K2" i="25"/>
  <c r="W3" i="25" s="1"/>
  <c r="AB188" i="21" l="1"/>
  <c r="AB197" i="21"/>
  <c r="AI186" i="21"/>
  <c r="N197" i="21"/>
  <c r="AI195" i="21"/>
  <c r="G188" i="21"/>
  <c r="G197" i="21"/>
  <c r="AI196" i="21"/>
  <c r="AI187" i="21"/>
  <c r="AI185" i="21"/>
  <c r="N188" i="21"/>
  <c r="AH145" i="26"/>
  <c r="AB119" i="26"/>
  <c r="U188" i="21"/>
  <c r="AI194" i="21"/>
  <c r="U197" i="21"/>
  <c r="A155" i="26"/>
  <c r="L161" i="26"/>
  <c r="AF48" i="26"/>
  <c r="AB52" i="26"/>
  <c r="AF160" i="26"/>
  <c r="AB113" i="26"/>
  <c r="L166" i="26"/>
  <c r="AB44" i="26"/>
  <c r="U205" i="26"/>
  <c r="AF165" i="26" s="1"/>
  <c r="M155" i="26"/>
  <c r="AF155" i="26" s="1"/>
  <c r="AB121" i="26"/>
  <c r="F165" i="26"/>
  <c r="AB50" i="26"/>
  <c r="AF117" i="26"/>
  <c r="AA79" i="26"/>
  <c r="AA10" i="26"/>
  <c r="A170" i="26"/>
  <c r="A208" i="26"/>
  <c r="E35" i="25"/>
  <c r="G35" i="25"/>
  <c r="D35" i="25"/>
  <c r="F35" i="25"/>
  <c r="B29" i="25"/>
  <c r="B32" i="25"/>
  <c r="A186" i="21" s="1"/>
  <c r="T2" i="25"/>
  <c r="T3" i="25" s="1"/>
  <c r="T4" i="25" s="1"/>
  <c r="T5" i="25" s="1"/>
  <c r="T6" i="25" s="1"/>
  <c r="T7" i="25" s="1"/>
  <c r="T8" i="25" s="1"/>
  <c r="T9" i="25" s="1"/>
  <c r="T10" i="25" s="1"/>
  <c r="T11" i="25" s="1"/>
  <c r="T12" i="25" s="1"/>
  <c r="T13" i="25" s="1"/>
  <c r="T14" i="25" s="1"/>
  <c r="T15" i="25" s="1"/>
  <c r="T16" i="25" s="1"/>
  <c r="T17" i="25" s="1"/>
  <c r="T18" i="25" s="1"/>
  <c r="T19" i="25" s="1"/>
  <c r="T20" i="25" s="1"/>
  <c r="T21" i="25" s="1"/>
  <c r="T22" i="25" s="1"/>
  <c r="T23" i="25" s="1"/>
  <c r="T24" i="25" s="1"/>
  <c r="T25" i="25" s="1"/>
  <c r="T26" i="25" s="1"/>
  <c r="T27" i="25" s="1"/>
  <c r="T28" i="25" s="1"/>
  <c r="T29" i="25" s="1"/>
  <c r="T30" i="25" s="1"/>
  <c r="T31" i="25" s="1"/>
  <c r="T32" i="25" s="1"/>
  <c r="R2" i="25"/>
  <c r="R3" i="25" s="1"/>
  <c r="R4" i="25" s="1"/>
  <c r="R5" i="25" s="1"/>
  <c r="R6" i="25" s="1"/>
  <c r="R7" i="25" s="1"/>
  <c r="R8" i="25" s="1"/>
  <c r="R9" i="25" s="1"/>
  <c r="R10" i="25" s="1"/>
  <c r="R11" i="25" s="1"/>
  <c r="R12" i="25" s="1"/>
  <c r="R13" i="25" s="1"/>
  <c r="R14" i="25" s="1"/>
  <c r="R15" i="25" s="1"/>
  <c r="R16" i="25" s="1"/>
  <c r="R17" i="25" s="1"/>
  <c r="R18" i="25" s="1"/>
  <c r="R19" i="25" s="1"/>
  <c r="R20" i="25" s="1"/>
  <c r="R21" i="25" s="1"/>
  <c r="R22" i="25" s="1"/>
  <c r="R23" i="25" s="1"/>
  <c r="R24" i="25" s="1"/>
  <c r="R25" i="25" s="1"/>
  <c r="R26" i="25" s="1"/>
  <c r="R27" i="25" s="1"/>
  <c r="R28" i="25" s="1"/>
  <c r="R29" i="25" s="1"/>
  <c r="AC3" i="25"/>
  <c r="B22" i="25"/>
  <c r="B26" i="25"/>
  <c r="B30" i="25"/>
  <c r="B31" i="25"/>
  <c r="A185" i="21" s="1"/>
  <c r="B19" i="25"/>
  <c r="A194" i="21" s="1"/>
  <c r="B23" i="25"/>
  <c r="B27" i="25"/>
  <c r="B20" i="25"/>
  <c r="A195" i="21" s="1"/>
  <c r="B24" i="25"/>
  <c r="B28" i="25"/>
  <c r="B21" i="25"/>
  <c r="A196" i="21" s="1"/>
  <c r="B25" i="25"/>
  <c r="X15" i="22"/>
  <c r="V207" i="22"/>
  <c r="V206" i="22"/>
  <c r="V205" i="22"/>
  <c r="V204" i="22"/>
  <c r="V203" i="22"/>
  <c r="V202" i="22"/>
  <c r="AB185" i="22"/>
  <c r="H185" i="22"/>
  <c r="AB184" i="22"/>
  <c r="H184" i="22"/>
  <c r="AB183" i="22"/>
  <c r="H183" i="22"/>
  <c r="U177" i="22"/>
  <c r="F177" i="22"/>
  <c r="A177" i="22"/>
  <c r="U176" i="22"/>
  <c r="F176" i="22"/>
  <c r="A176" i="22"/>
  <c r="F175" i="22"/>
  <c r="A175" i="22"/>
  <c r="F174" i="22"/>
  <c r="A174" i="22"/>
  <c r="V167" i="22"/>
  <c r="V166" i="22"/>
  <c r="V165" i="22"/>
  <c r="V164" i="22"/>
  <c r="V163" i="22"/>
  <c r="V162" i="22"/>
  <c r="F134" i="22"/>
  <c r="A134" i="22"/>
  <c r="F133" i="22"/>
  <c r="A133" i="22"/>
  <c r="F132" i="22"/>
  <c r="A132" i="22"/>
  <c r="F131" i="22"/>
  <c r="A131" i="22"/>
  <c r="P128" i="22"/>
  <c r="F125" i="22"/>
  <c r="J81" i="22"/>
  <c r="F81" i="22"/>
  <c r="X78" i="22"/>
  <c r="X77" i="22"/>
  <c r="X76" i="22"/>
  <c r="J20" i="22"/>
  <c r="F20" i="22"/>
  <c r="X17" i="22"/>
  <c r="X16" i="22"/>
  <c r="X15" i="20"/>
  <c r="V207" i="20"/>
  <c r="V206" i="20"/>
  <c r="V205" i="20"/>
  <c r="V204" i="20"/>
  <c r="V203" i="20"/>
  <c r="V202" i="20"/>
  <c r="AB185" i="20"/>
  <c r="H185" i="20"/>
  <c r="AB184" i="20"/>
  <c r="H184" i="20"/>
  <c r="AB183" i="20"/>
  <c r="H183" i="20"/>
  <c r="F177" i="20"/>
  <c r="A177" i="20"/>
  <c r="F176" i="20"/>
  <c r="A176" i="20"/>
  <c r="F175" i="20"/>
  <c r="A175" i="20"/>
  <c r="F174" i="20"/>
  <c r="A174" i="20"/>
  <c r="V167" i="20"/>
  <c r="V166" i="20"/>
  <c r="V165" i="20"/>
  <c r="V164" i="20"/>
  <c r="V163" i="20"/>
  <c r="V162" i="20"/>
  <c r="F134" i="20"/>
  <c r="A134" i="20"/>
  <c r="F133" i="20"/>
  <c r="A133" i="20"/>
  <c r="F132" i="20"/>
  <c r="A132" i="20"/>
  <c r="F131" i="20"/>
  <c r="A131" i="20"/>
  <c r="P128" i="20"/>
  <c r="F125" i="20"/>
  <c r="J81" i="20"/>
  <c r="F81" i="20"/>
  <c r="X78" i="20"/>
  <c r="X77" i="20"/>
  <c r="X76" i="20"/>
  <c r="J20" i="20"/>
  <c r="F20" i="20"/>
  <c r="X17" i="20"/>
  <c r="X16" i="20"/>
  <c r="F34" i="24"/>
  <c r="U134" i="22" s="1"/>
  <c r="E34" i="24"/>
  <c r="U133" i="22" s="1"/>
  <c r="D34" i="24"/>
  <c r="U175" i="22" s="1"/>
  <c r="C34" i="24"/>
  <c r="G33" i="24"/>
  <c r="H195" i="22" s="1"/>
  <c r="B29" i="24"/>
  <c r="G32" i="24"/>
  <c r="H194" i="22" s="1"/>
  <c r="G31" i="24"/>
  <c r="H193" i="22" s="1"/>
  <c r="G30" i="24"/>
  <c r="K29" i="24"/>
  <c r="G29" i="24"/>
  <c r="K28" i="24"/>
  <c r="G28" i="24"/>
  <c r="K27" i="24"/>
  <c r="G27" i="24"/>
  <c r="K26" i="24"/>
  <c r="G26" i="24"/>
  <c r="K25" i="24"/>
  <c r="G25" i="24"/>
  <c r="K24" i="24"/>
  <c r="G24" i="24"/>
  <c r="K23" i="24"/>
  <c r="G23" i="24"/>
  <c r="K22" i="24"/>
  <c r="G22" i="24"/>
  <c r="B22" i="24"/>
  <c r="K21" i="24"/>
  <c r="G21" i="24"/>
  <c r="AB195" i="22" s="1"/>
  <c r="K20" i="24"/>
  <c r="G20" i="24"/>
  <c r="AB194" i="22" s="1"/>
  <c r="K19" i="24"/>
  <c r="G19" i="24"/>
  <c r="AB193" i="22" s="1"/>
  <c r="K18" i="24"/>
  <c r="K17" i="24"/>
  <c r="K16" i="24"/>
  <c r="K15" i="24"/>
  <c r="K14" i="24"/>
  <c r="K13" i="24"/>
  <c r="K12" i="24"/>
  <c r="K11" i="24"/>
  <c r="K10" i="24"/>
  <c r="K9" i="24"/>
  <c r="K8" i="24"/>
  <c r="K7" i="24"/>
  <c r="K6" i="24"/>
  <c r="K5" i="24"/>
  <c r="K4" i="24"/>
  <c r="AD3" i="24"/>
  <c r="AA3" i="24"/>
  <c r="Y3" i="24"/>
  <c r="W3" i="24"/>
  <c r="T2" i="24" s="1"/>
  <c r="K3" i="24"/>
  <c r="K2" i="24"/>
  <c r="AC3" i="24" s="1"/>
  <c r="F34" i="23"/>
  <c r="U134" i="20" s="1"/>
  <c r="E34" i="23"/>
  <c r="U176" i="20" s="1"/>
  <c r="D34" i="23"/>
  <c r="U175" i="20" s="1"/>
  <c r="C34" i="23"/>
  <c r="U131" i="20" s="1"/>
  <c r="G33" i="23"/>
  <c r="H195" i="20" s="1"/>
  <c r="B33" i="23"/>
  <c r="G32" i="23"/>
  <c r="H194" i="20" s="1"/>
  <c r="G31" i="23"/>
  <c r="H193" i="20" s="1"/>
  <c r="G30" i="23"/>
  <c r="K29" i="23"/>
  <c r="G29" i="23"/>
  <c r="K28" i="23"/>
  <c r="G28" i="23"/>
  <c r="K27" i="23"/>
  <c r="G27" i="23"/>
  <c r="K26" i="23"/>
  <c r="G26" i="23"/>
  <c r="K25" i="23"/>
  <c r="G25" i="23"/>
  <c r="K24" i="23"/>
  <c r="G24" i="23"/>
  <c r="K23" i="23"/>
  <c r="G23" i="23"/>
  <c r="K22" i="23"/>
  <c r="G22" i="23"/>
  <c r="K21" i="23"/>
  <c r="G21" i="23"/>
  <c r="AB195" i="20" s="1"/>
  <c r="K20" i="23"/>
  <c r="G20" i="23"/>
  <c r="AB194" i="20" s="1"/>
  <c r="K19" i="23"/>
  <c r="G19" i="23"/>
  <c r="AB193" i="20" s="1"/>
  <c r="K18" i="23"/>
  <c r="K17" i="23"/>
  <c r="K16" i="23"/>
  <c r="K15" i="23"/>
  <c r="K14" i="23"/>
  <c r="K13" i="23"/>
  <c r="K12" i="23"/>
  <c r="K11" i="23"/>
  <c r="K10" i="23"/>
  <c r="K9" i="23"/>
  <c r="K8" i="23"/>
  <c r="K7" i="23"/>
  <c r="K6" i="23"/>
  <c r="K5" i="23"/>
  <c r="K4" i="23"/>
  <c r="AD3" i="23"/>
  <c r="AC3" i="23"/>
  <c r="AA3" i="23"/>
  <c r="Y3" i="23"/>
  <c r="W3" i="23"/>
  <c r="T2" i="23" s="1"/>
  <c r="K3" i="23"/>
  <c r="K2" i="23"/>
  <c r="AQ160" i="21" l="1"/>
  <c r="AQ107" i="21"/>
  <c r="F160" i="21"/>
  <c r="AB42" i="21"/>
  <c r="AB111" i="21"/>
  <c r="AI197" i="21"/>
  <c r="AF38" i="21" s="1"/>
  <c r="AI188" i="21"/>
  <c r="U201" i="21"/>
  <c r="AF160" i="21" s="1"/>
  <c r="AB40" i="21"/>
  <c r="AB109" i="21"/>
  <c r="R160" i="21"/>
  <c r="AQ48" i="26"/>
  <c r="U132" i="22"/>
  <c r="AQ117" i="26"/>
  <c r="AQ165" i="26"/>
  <c r="AQ205" i="26"/>
  <c r="U177" i="20"/>
  <c r="R2" i="24"/>
  <c r="R3" i="24" s="1"/>
  <c r="R4" i="24" s="1"/>
  <c r="R5" i="24" s="1"/>
  <c r="R6" i="24" s="1"/>
  <c r="R7" i="24" s="1"/>
  <c r="R8" i="24" s="1"/>
  <c r="R9" i="24" s="1"/>
  <c r="R10" i="24" s="1"/>
  <c r="R11" i="24" s="1"/>
  <c r="R12" i="24" s="1"/>
  <c r="R13" i="24" s="1"/>
  <c r="R14" i="24" s="1"/>
  <c r="R15" i="24" s="1"/>
  <c r="R16" i="24" s="1"/>
  <c r="R17" i="24" s="1"/>
  <c r="R18" i="24" s="1"/>
  <c r="R19" i="24" s="1"/>
  <c r="R20" i="24" s="1"/>
  <c r="R21" i="24" s="1"/>
  <c r="R22" i="24" s="1"/>
  <c r="R23" i="24" s="1"/>
  <c r="R24" i="24" s="1"/>
  <c r="R25" i="24" s="1"/>
  <c r="R26" i="24" s="1"/>
  <c r="R27" i="24" s="1"/>
  <c r="R28" i="24" s="1"/>
  <c r="R29" i="24" s="1"/>
  <c r="G34" i="24"/>
  <c r="G35" i="24" s="1"/>
  <c r="B29" i="23"/>
  <c r="A195" i="20"/>
  <c r="A185" i="20"/>
  <c r="U133" i="20"/>
  <c r="U131" i="22"/>
  <c r="U174" i="22"/>
  <c r="U132" i="20"/>
  <c r="B26" i="23"/>
  <c r="B31" i="23"/>
  <c r="B22" i="23"/>
  <c r="B30" i="23"/>
  <c r="B32" i="23"/>
  <c r="B19" i="23"/>
  <c r="B27" i="23"/>
  <c r="B23" i="23"/>
  <c r="G34" i="23"/>
  <c r="G35" i="23" s="1"/>
  <c r="U174" i="20"/>
  <c r="W144" i="21"/>
  <c r="M154" i="21"/>
  <c r="N145" i="21"/>
  <c r="Y145" i="21"/>
  <c r="R30" i="25"/>
  <c r="R31" i="25" s="1"/>
  <c r="R32" i="25" s="1"/>
  <c r="Y146" i="21"/>
  <c r="N146" i="21"/>
  <c r="AE3" i="25"/>
  <c r="AF3" i="25" s="1"/>
  <c r="AA79" i="21" s="1"/>
  <c r="T3" i="24"/>
  <c r="T4" i="24" s="1"/>
  <c r="T5" i="24" s="1"/>
  <c r="T6" i="24" s="1"/>
  <c r="T7" i="24" s="1"/>
  <c r="T8" i="24" s="1"/>
  <c r="T9" i="24" s="1"/>
  <c r="T10" i="24" s="1"/>
  <c r="T11" i="24" s="1"/>
  <c r="T12" i="24" s="1"/>
  <c r="T13" i="24" s="1"/>
  <c r="T14" i="24" s="1"/>
  <c r="T15" i="24" s="1"/>
  <c r="T16" i="24" s="1"/>
  <c r="T17" i="24" s="1"/>
  <c r="T18" i="24" s="1"/>
  <c r="T19" i="24" s="1"/>
  <c r="T20" i="24" s="1"/>
  <c r="T21" i="24" s="1"/>
  <c r="T22" i="24" s="1"/>
  <c r="T23" i="24" s="1"/>
  <c r="T24" i="24" s="1"/>
  <c r="T25" i="24" s="1"/>
  <c r="T26" i="24" s="1"/>
  <c r="T27" i="24" s="1"/>
  <c r="T28" i="24" s="1"/>
  <c r="T29" i="24" s="1"/>
  <c r="T30" i="24" s="1"/>
  <c r="T31" i="24" s="1"/>
  <c r="T32" i="24" s="1"/>
  <c r="B19" i="24"/>
  <c r="B23" i="24"/>
  <c r="B27" i="24"/>
  <c r="B20" i="24"/>
  <c r="B24" i="24"/>
  <c r="B28" i="24"/>
  <c r="R30" i="24"/>
  <c r="R31" i="24" s="1"/>
  <c r="R32" i="24" s="1"/>
  <c r="B26" i="24"/>
  <c r="B30" i="24"/>
  <c r="B31" i="24"/>
  <c r="B32" i="24"/>
  <c r="B21" i="24"/>
  <c r="B25" i="24"/>
  <c r="T3" i="23"/>
  <c r="T4" i="23" s="1"/>
  <c r="T5" i="23" s="1"/>
  <c r="T6" i="23" s="1"/>
  <c r="T7" i="23" s="1"/>
  <c r="T8" i="23" s="1"/>
  <c r="T9" i="23" s="1"/>
  <c r="T10" i="23" s="1"/>
  <c r="T11" i="23" s="1"/>
  <c r="T12" i="23" s="1"/>
  <c r="T13" i="23" s="1"/>
  <c r="T14" i="23" s="1"/>
  <c r="T15" i="23" s="1"/>
  <c r="T16" i="23" s="1"/>
  <c r="T17" i="23" s="1"/>
  <c r="T18" i="23" s="1"/>
  <c r="T19" i="23" s="1"/>
  <c r="T20" i="23" s="1"/>
  <c r="T21" i="23" s="1"/>
  <c r="T22" i="23" s="1"/>
  <c r="T23" i="23" s="1"/>
  <c r="T24" i="23" s="1"/>
  <c r="T25" i="23" s="1"/>
  <c r="T26" i="23" s="1"/>
  <c r="T27" i="23" s="1"/>
  <c r="T28" i="23" s="1"/>
  <c r="T29" i="23" s="1"/>
  <c r="T30" i="23" s="1"/>
  <c r="T31" i="23" s="1"/>
  <c r="T32" i="23" s="1"/>
  <c r="E35" i="23"/>
  <c r="C35" i="23"/>
  <c r="F35" i="23"/>
  <c r="R2" i="23"/>
  <c r="B20" i="23"/>
  <c r="B24" i="23"/>
  <c r="B28" i="23"/>
  <c r="B21" i="23"/>
  <c r="B25" i="23"/>
  <c r="A155" i="21" l="1"/>
  <c r="AQ38" i="21"/>
  <c r="AQ201" i="21"/>
  <c r="AF107" i="21"/>
  <c r="N149" i="21"/>
  <c r="U205" i="21"/>
  <c r="Y149" i="21"/>
  <c r="AH149" i="21" s="1"/>
  <c r="AH145" i="21"/>
  <c r="E35" i="24"/>
  <c r="AE133" i="22" s="1"/>
  <c r="F35" i="24"/>
  <c r="AE177" i="22" s="1"/>
  <c r="C35" i="24"/>
  <c r="AE131" i="22" s="1"/>
  <c r="D35" i="24"/>
  <c r="AE132" i="22" s="1"/>
  <c r="D35" i="23"/>
  <c r="A183" i="22"/>
  <c r="A193" i="22"/>
  <c r="U193" i="22"/>
  <c r="U183" i="22"/>
  <c r="U185" i="22"/>
  <c r="U195" i="22"/>
  <c r="U184" i="22"/>
  <c r="U194" i="22"/>
  <c r="A184" i="22"/>
  <c r="A194" i="22"/>
  <c r="U194" i="20"/>
  <c r="U184" i="20"/>
  <c r="U183" i="20"/>
  <c r="U193" i="20"/>
  <c r="A183" i="20"/>
  <c r="A193" i="20"/>
  <c r="U195" i="20"/>
  <c r="U185" i="20"/>
  <c r="A194" i="20"/>
  <c r="A184" i="20"/>
  <c r="AE134" i="22"/>
  <c r="AE175" i="20"/>
  <c r="AE132" i="20"/>
  <c r="AE176" i="20"/>
  <c r="AE133" i="20"/>
  <c r="AE177" i="20"/>
  <c r="AE134" i="20"/>
  <c r="AE174" i="20"/>
  <c r="AE131" i="20"/>
  <c r="AB121" i="21"/>
  <c r="AB113" i="21"/>
  <c r="AB52" i="21"/>
  <c r="AB44" i="21"/>
  <c r="AF48" i="21"/>
  <c r="L166" i="21"/>
  <c r="AF117" i="21"/>
  <c r="AQ48" i="21"/>
  <c r="R165" i="21"/>
  <c r="AB119" i="21"/>
  <c r="M155" i="21"/>
  <c r="AB50" i="21"/>
  <c r="A170" i="21"/>
  <c r="A208" i="21"/>
  <c r="AA10" i="21"/>
  <c r="AH146" i="21"/>
  <c r="F165" i="21"/>
  <c r="L161" i="21"/>
  <c r="AE3" i="24"/>
  <c r="AF3" i="24" s="1"/>
  <c r="AE3" i="23"/>
  <c r="AF3" i="23" s="1"/>
  <c r="R3" i="23"/>
  <c r="R4" i="23" s="1"/>
  <c r="R5" i="23" s="1"/>
  <c r="R6" i="23" s="1"/>
  <c r="R7" i="23" s="1"/>
  <c r="R8" i="23" s="1"/>
  <c r="R9" i="23" s="1"/>
  <c r="R10" i="23" s="1"/>
  <c r="R11" i="23" s="1"/>
  <c r="R12" i="23" s="1"/>
  <c r="R13" i="23" s="1"/>
  <c r="R14" i="23" s="1"/>
  <c r="R15" i="23" s="1"/>
  <c r="R16" i="23" s="1"/>
  <c r="R17" i="23" s="1"/>
  <c r="R18" i="23" s="1"/>
  <c r="R19" i="23" s="1"/>
  <c r="R20" i="23" s="1"/>
  <c r="R21" i="23" s="1"/>
  <c r="R22" i="23" s="1"/>
  <c r="R23" i="23" s="1"/>
  <c r="R24" i="23" s="1"/>
  <c r="R25" i="23" s="1"/>
  <c r="R26" i="23" s="1"/>
  <c r="R27" i="23" s="1"/>
  <c r="R28" i="23" s="1"/>
  <c r="R29" i="23" s="1"/>
  <c r="R30" i="23" s="1"/>
  <c r="R31" i="23" s="1"/>
  <c r="R32" i="23" s="1"/>
  <c r="AE176" i="22" l="1"/>
  <c r="AE174" i="22"/>
  <c r="AE175" i="22"/>
  <c r="A160" i="22"/>
  <c r="AA9" i="22"/>
  <c r="A200" i="22"/>
  <c r="AA70" i="22"/>
  <c r="A160" i="20"/>
  <c r="AA9" i="20"/>
  <c r="A200" i="20"/>
  <c r="AA70" i="20"/>
  <c r="AF165" i="21"/>
  <c r="AF155" i="21"/>
  <c r="AQ205" i="21"/>
  <c r="AQ117" i="21"/>
  <c r="AQ165" i="21"/>
  <c r="AB196" i="22" l="1"/>
  <c r="AB186" i="22"/>
  <c r="AE178" i="22"/>
  <c r="U135" i="22"/>
  <c r="Y20" i="22"/>
  <c r="H196" i="22"/>
  <c r="H186" i="22"/>
  <c r="AE135" i="22"/>
  <c r="U178" i="22"/>
  <c r="Y81" i="22"/>
  <c r="Y81" i="20"/>
  <c r="AG41" i="22" l="1"/>
  <c r="L151" i="22"/>
  <c r="F150" i="22"/>
  <c r="AG102" i="22"/>
  <c r="AA145" i="22"/>
  <c r="L156" i="22"/>
  <c r="F155" i="22"/>
  <c r="AG43" i="22"/>
  <c r="AA146" i="22"/>
  <c r="AG104" i="22"/>
  <c r="U198" i="22"/>
  <c r="AQ155" i="22" s="1"/>
  <c r="AA142" i="22"/>
  <c r="AG98" i="22"/>
  <c r="AG37" i="22"/>
  <c r="R155" i="22"/>
  <c r="U188" i="22"/>
  <c r="AQ150" i="22" s="1"/>
  <c r="R150" i="22"/>
  <c r="AG96" i="22"/>
  <c r="AA141" i="22"/>
  <c r="AG35" i="22"/>
  <c r="AQ31" i="22" l="1"/>
  <c r="AQ89" i="22"/>
  <c r="AQ28" i="22"/>
  <c r="AQ188" i="22"/>
  <c r="AQ198" i="22"/>
  <c r="AQ92" i="22"/>
  <c r="AG31" i="22"/>
  <c r="AG92" i="22"/>
  <c r="AF155" i="22"/>
  <c r="AG89" i="22"/>
  <c r="AF150" i="22"/>
  <c r="AG28" i="22"/>
  <c r="H196" i="20" l="1"/>
  <c r="AA142" i="20" s="1"/>
  <c r="AG98" i="20" l="1"/>
  <c r="AG37" i="20"/>
  <c r="R155" i="20"/>
  <c r="AB196" i="20"/>
  <c r="Y20" i="20"/>
  <c r="AE178" i="20"/>
  <c r="U178" i="20"/>
  <c r="E87" i="16"/>
  <c r="B87" i="16"/>
  <c r="AE86" i="16"/>
  <c r="AB86" i="16"/>
  <c r="R86" i="16"/>
  <c r="O86" i="16"/>
  <c r="E86" i="16"/>
  <c r="B86" i="16"/>
  <c r="X78" i="16"/>
  <c r="X77" i="16"/>
  <c r="X76" i="16"/>
  <c r="E87" i="18"/>
  <c r="B87" i="18"/>
  <c r="AE86" i="18"/>
  <c r="AB86" i="18"/>
  <c r="R86" i="18"/>
  <c r="O86" i="18"/>
  <c r="E86" i="18"/>
  <c r="B86" i="18"/>
  <c r="X78" i="18"/>
  <c r="X77" i="18"/>
  <c r="X76" i="18"/>
  <c r="AG104" i="20" l="1"/>
  <c r="AA146" i="20"/>
  <c r="U198" i="20"/>
  <c r="AG92" i="20" s="1"/>
  <c r="AG43" i="20"/>
  <c r="F155" i="20"/>
  <c r="L156" i="20"/>
  <c r="AB186" i="20"/>
  <c r="H186" i="20"/>
  <c r="AA141" i="20" s="1"/>
  <c r="AE135" i="20"/>
  <c r="U135" i="20"/>
  <c r="V185" i="18"/>
  <c r="V184" i="18"/>
  <c r="V183" i="18"/>
  <c r="V182" i="18"/>
  <c r="V181" i="18"/>
  <c r="V180" i="18"/>
  <c r="F165" i="18"/>
  <c r="A165" i="18"/>
  <c r="F164" i="18"/>
  <c r="A164" i="18"/>
  <c r="F163" i="18"/>
  <c r="A163" i="18"/>
  <c r="F162" i="18"/>
  <c r="A162" i="18"/>
  <c r="V155" i="18"/>
  <c r="V154" i="18"/>
  <c r="V153" i="18"/>
  <c r="V152" i="18"/>
  <c r="V151" i="18"/>
  <c r="V150" i="18"/>
  <c r="F130" i="18"/>
  <c r="A130" i="18"/>
  <c r="F129" i="18"/>
  <c r="A129" i="18"/>
  <c r="F128" i="18"/>
  <c r="A128" i="18"/>
  <c r="F127" i="18"/>
  <c r="A127" i="18"/>
  <c r="F123" i="18"/>
  <c r="E27" i="18"/>
  <c r="B27" i="18"/>
  <c r="AE26" i="18"/>
  <c r="AB26" i="18"/>
  <c r="R26" i="18"/>
  <c r="O26" i="18"/>
  <c r="E26" i="18"/>
  <c r="B26" i="18"/>
  <c r="X18" i="18"/>
  <c r="X17" i="18"/>
  <c r="X16" i="18"/>
  <c r="F34" i="19"/>
  <c r="U130" i="18" s="1"/>
  <c r="E34" i="19"/>
  <c r="U164" i="18" s="1"/>
  <c r="D34" i="19"/>
  <c r="U128" i="18" s="1"/>
  <c r="C34" i="19"/>
  <c r="U127" i="18" s="1"/>
  <c r="G33" i="19"/>
  <c r="H173" i="18" s="1"/>
  <c r="B33" i="19"/>
  <c r="B32" i="19" s="1"/>
  <c r="A172" i="18" s="1"/>
  <c r="G32" i="19"/>
  <c r="H172" i="18" s="1"/>
  <c r="G31" i="19"/>
  <c r="H171" i="18" s="1"/>
  <c r="B31" i="19"/>
  <c r="A171" i="18" s="1"/>
  <c r="G30" i="19"/>
  <c r="K29" i="19"/>
  <c r="G29" i="19"/>
  <c r="K28" i="19"/>
  <c r="G28" i="19"/>
  <c r="K27" i="19"/>
  <c r="G27" i="19"/>
  <c r="K26" i="19"/>
  <c r="G26" i="19"/>
  <c r="K25" i="19"/>
  <c r="G25" i="19"/>
  <c r="K24" i="19"/>
  <c r="G24" i="19"/>
  <c r="K23" i="19"/>
  <c r="G23" i="19"/>
  <c r="K22" i="19"/>
  <c r="G22" i="19"/>
  <c r="B22" i="19"/>
  <c r="K21" i="19"/>
  <c r="G21" i="19"/>
  <c r="AB173" i="18" s="1"/>
  <c r="K20" i="19"/>
  <c r="G20" i="19"/>
  <c r="AB172" i="18" s="1"/>
  <c r="K19" i="19"/>
  <c r="G19" i="19"/>
  <c r="AB171" i="18" s="1"/>
  <c r="K18" i="19"/>
  <c r="K17" i="19"/>
  <c r="K16" i="19"/>
  <c r="K15" i="19"/>
  <c r="K14" i="19"/>
  <c r="K13" i="19"/>
  <c r="K12" i="19"/>
  <c r="K11" i="19"/>
  <c r="K10" i="19"/>
  <c r="K9" i="19"/>
  <c r="K8" i="19"/>
  <c r="K7" i="19"/>
  <c r="K6" i="19"/>
  <c r="K5" i="19"/>
  <c r="K4" i="19"/>
  <c r="AD3" i="19"/>
  <c r="AC3" i="19"/>
  <c r="AA3" i="19"/>
  <c r="Y3" i="19"/>
  <c r="W3" i="19"/>
  <c r="R2" i="19" s="1"/>
  <c r="R3" i="19" s="1"/>
  <c r="R4" i="19" s="1"/>
  <c r="R5" i="19" s="1"/>
  <c r="R6" i="19" s="1"/>
  <c r="R7" i="19" s="1"/>
  <c r="R8" i="19" s="1"/>
  <c r="R9" i="19" s="1"/>
  <c r="R10" i="19" s="1"/>
  <c r="R11" i="19" s="1"/>
  <c r="R12" i="19" s="1"/>
  <c r="R13" i="19" s="1"/>
  <c r="R14" i="19" s="1"/>
  <c r="R15" i="19" s="1"/>
  <c r="R16" i="19" s="1"/>
  <c r="R17" i="19" s="1"/>
  <c r="R18" i="19" s="1"/>
  <c r="R19" i="19" s="1"/>
  <c r="R20" i="19" s="1"/>
  <c r="R21" i="19" s="1"/>
  <c r="R22" i="19" s="1"/>
  <c r="R23" i="19" s="1"/>
  <c r="R24" i="19" s="1"/>
  <c r="R25" i="19" s="1"/>
  <c r="R26" i="19" s="1"/>
  <c r="R27" i="19" s="1"/>
  <c r="R28" i="19" s="1"/>
  <c r="R29" i="19" s="1"/>
  <c r="K3" i="19"/>
  <c r="K2" i="19"/>
  <c r="B30" i="19" l="1"/>
  <c r="B29" i="19"/>
  <c r="A173" i="18"/>
  <c r="B26" i="19"/>
  <c r="U165" i="18"/>
  <c r="AG102" i="20"/>
  <c r="AA145" i="20"/>
  <c r="U163" i="18"/>
  <c r="AB174" i="18"/>
  <c r="AQ198" i="20"/>
  <c r="AQ31" i="20"/>
  <c r="AQ92" i="20"/>
  <c r="AQ155" i="20"/>
  <c r="AG96" i="20"/>
  <c r="AF155" i="20"/>
  <c r="AG31" i="20"/>
  <c r="U188" i="20"/>
  <c r="AQ89" i="20" s="1"/>
  <c r="R150" i="20"/>
  <c r="L151" i="20"/>
  <c r="F150" i="20"/>
  <c r="AG41" i="20"/>
  <c r="H174" i="18"/>
  <c r="U162" i="18"/>
  <c r="U129" i="18"/>
  <c r="U131" i="18" s="1"/>
  <c r="G34" i="19"/>
  <c r="F35" i="19" s="1"/>
  <c r="T2" i="19"/>
  <c r="T3" i="19" s="1"/>
  <c r="T4" i="19" s="1"/>
  <c r="T5" i="19" s="1"/>
  <c r="T6" i="19" s="1"/>
  <c r="T7" i="19" s="1"/>
  <c r="T8" i="19" s="1"/>
  <c r="T9" i="19" s="1"/>
  <c r="T10" i="19" s="1"/>
  <c r="T11" i="19" s="1"/>
  <c r="T12" i="19" s="1"/>
  <c r="T13" i="19" s="1"/>
  <c r="T14" i="19" s="1"/>
  <c r="T15" i="19" s="1"/>
  <c r="T16" i="19" s="1"/>
  <c r="T17" i="19" s="1"/>
  <c r="T18" i="19" s="1"/>
  <c r="T19" i="19" s="1"/>
  <c r="T20" i="19" s="1"/>
  <c r="T21" i="19" s="1"/>
  <c r="T22" i="19" s="1"/>
  <c r="T23" i="19" s="1"/>
  <c r="T24" i="19" s="1"/>
  <c r="T25" i="19" s="1"/>
  <c r="T26" i="19" s="1"/>
  <c r="T27" i="19" s="1"/>
  <c r="T28" i="19" s="1"/>
  <c r="T29" i="19" s="1"/>
  <c r="AG35" i="20"/>
  <c r="B19" i="19"/>
  <c r="U171" i="18" s="1"/>
  <c r="B27" i="19"/>
  <c r="B20" i="19"/>
  <c r="U172" i="18" s="1"/>
  <c r="B24" i="19"/>
  <c r="B28" i="19"/>
  <c r="R30" i="19"/>
  <c r="R31" i="19" s="1"/>
  <c r="R32" i="19" s="1"/>
  <c r="B23" i="19"/>
  <c r="B21" i="19"/>
  <c r="U173" i="18" s="1"/>
  <c r="B25" i="19"/>
  <c r="C34" i="9"/>
  <c r="Y103" i="18" l="1"/>
  <c r="AA139" i="18"/>
  <c r="D35" i="19"/>
  <c r="AE128" i="18" s="1"/>
  <c r="Y100" i="18"/>
  <c r="AA136" i="18"/>
  <c r="E35" i="19"/>
  <c r="AE129" i="18" s="1"/>
  <c r="F143" i="18"/>
  <c r="L144" i="18"/>
  <c r="U166" i="18"/>
  <c r="Y43" i="18"/>
  <c r="AQ28" i="20"/>
  <c r="AQ188" i="20"/>
  <c r="R143" i="18"/>
  <c r="U176" i="18"/>
  <c r="AQ97" i="18" s="1"/>
  <c r="Y40" i="18"/>
  <c r="AQ150" i="20"/>
  <c r="AG89" i="20"/>
  <c r="AG28" i="20"/>
  <c r="AE130" i="18"/>
  <c r="AE165" i="18"/>
  <c r="T30" i="19"/>
  <c r="T31" i="19" s="1"/>
  <c r="T32" i="19" s="1"/>
  <c r="AE3" i="19"/>
  <c r="AF3" i="19" s="1"/>
  <c r="AA70" i="18" s="1"/>
  <c r="G35" i="19"/>
  <c r="C35" i="19"/>
  <c r="AF150" i="20"/>
  <c r="V185" i="16"/>
  <c r="V184" i="16"/>
  <c r="V183" i="16"/>
  <c r="V182" i="16"/>
  <c r="V181" i="16"/>
  <c r="V180" i="16"/>
  <c r="V155" i="16"/>
  <c r="V154" i="16"/>
  <c r="V153" i="16"/>
  <c r="V152" i="16"/>
  <c r="X18" i="16"/>
  <c r="V151" i="16"/>
  <c r="X17" i="16"/>
  <c r="V150" i="16"/>
  <c r="X16" i="16"/>
  <c r="A163" i="16"/>
  <c r="F165" i="16"/>
  <c r="A165" i="16"/>
  <c r="F164" i="16"/>
  <c r="A164" i="16"/>
  <c r="F163" i="16"/>
  <c r="U162" i="16"/>
  <c r="F162" i="16"/>
  <c r="A162" i="16"/>
  <c r="U127" i="16"/>
  <c r="F130" i="16"/>
  <c r="F129" i="16"/>
  <c r="F128" i="16"/>
  <c r="F127" i="16"/>
  <c r="A130" i="16"/>
  <c r="A129" i="16"/>
  <c r="A128" i="16"/>
  <c r="A127" i="16"/>
  <c r="F123" i="16"/>
  <c r="A178" i="18" l="1"/>
  <c r="AA10" i="18"/>
  <c r="A148" i="18"/>
  <c r="AE163" i="18"/>
  <c r="AE164" i="18"/>
  <c r="AQ37" i="18"/>
  <c r="AQ143" i="18"/>
  <c r="AQ176" i="18"/>
  <c r="AC97" i="18"/>
  <c r="AF143" i="18"/>
  <c r="AC37" i="18"/>
  <c r="AE127" i="18"/>
  <c r="AE162" i="18"/>
  <c r="AE26" i="16"/>
  <c r="AB26" i="16"/>
  <c r="R26" i="16"/>
  <c r="O26" i="16"/>
  <c r="E27" i="16"/>
  <c r="B27" i="16"/>
  <c r="E26" i="16"/>
  <c r="B26" i="16"/>
  <c r="AE166" i="18" l="1"/>
  <c r="AE131" i="18"/>
  <c r="B33" i="9"/>
  <c r="A173" i="16" s="1"/>
  <c r="B30" i="9" l="1"/>
  <c r="B19" i="9"/>
  <c r="U171" i="16" s="1"/>
  <c r="B27" i="9"/>
  <c r="B24" i="9"/>
  <c r="B21" i="9"/>
  <c r="U173" i="16" s="1"/>
  <c r="B29" i="9"/>
  <c r="B23" i="9"/>
  <c r="B20" i="9"/>
  <c r="U172" i="16" s="1"/>
  <c r="B28" i="9"/>
  <c r="B32" i="9"/>
  <c r="A172" i="16" s="1"/>
  <c r="B25" i="9"/>
  <c r="B31" i="9"/>
  <c r="A171" i="16" s="1"/>
  <c r="B22" i="9"/>
  <c r="B26" i="9"/>
  <c r="AD3" i="9"/>
  <c r="AA3" i="9"/>
  <c r="Y3" i="9"/>
  <c r="K29" i="9" l="1"/>
  <c r="K28" i="9"/>
  <c r="K27" i="9"/>
  <c r="K26" i="9"/>
  <c r="K25" i="9"/>
  <c r="K24" i="9"/>
  <c r="K23" i="9"/>
  <c r="K22" i="9"/>
  <c r="K21" i="9"/>
  <c r="K20" i="9"/>
  <c r="K19" i="9"/>
  <c r="K18" i="9"/>
  <c r="K17" i="9"/>
  <c r="K16" i="9"/>
  <c r="K15" i="9"/>
  <c r="K14" i="9"/>
  <c r="K13" i="9"/>
  <c r="K12" i="9"/>
  <c r="K11" i="9"/>
  <c r="K10" i="9"/>
  <c r="K9" i="9"/>
  <c r="K8" i="9"/>
  <c r="K7" i="9"/>
  <c r="K6" i="9"/>
  <c r="K5" i="9"/>
  <c r="K4" i="9"/>
  <c r="K3" i="9"/>
  <c r="K2" i="9"/>
  <c r="W3" i="9" l="1"/>
  <c r="AC3" i="9"/>
  <c r="R2" i="9" l="1"/>
  <c r="R3" i="9" s="1"/>
  <c r="R4" i="9" s="1"/>
  <c r="R5" i="9" s="1"/>
  <c r="R6" i="9" s="1"/>
  <c r="R7" i="9" s="1"/>
  <c r="R8" i="9" s="1"/>
  <c r="R9" i="9" s="1"/>
  <c r="R10" i="9" s="1"/>
  <c r="R11" i="9" s="1"/>
  <c r="R12" i="9" s="1"/>
  <c r="R13" i="9" s="1"/>
  <c r="R14" i="9" s="1"/>
  <c r="R15" i="9" s="1"/>
  <c r="R16" i="9" s="1"/>
  <c r="R17" i="9" s="1"/>
  <c r="R18" i="9" s="1"/>
  <c r="R19" i="9" s="1"/>
  <c r="R20" i="9" s="1"/>
  <c r="R21" i="9" s="1"/>
  <c r="R22" i="9" s="1"/>
  <c r="R23" i="9" s="1"/>
  <c r="R24" i="9" s="1"/>
  <c r="R25" i="9" s="1"/>
  <c r="R26" i="9" s="1"/>
  <c r="R27" i="9" s="1"/>
  <c r="R28" i="9" s="1"/>
  <c r="R29" i="9" s="1"/>
  <c r="T2" i="9"/>
  <c r="T3" i="9" s="1"/>
  <c r="T4" i="9" s="1"/>
  <c r="T5" i="9" l="1"/>
  <c r="T6" i="9" s="1"/>
  <c r="T7" i="9" s="1"/>
  <c r="T8" i="9" s="1"/>
  <c r="T9" i="9" s="1"/>
  <c r="T10" i="9" s="1"/>
  <c r="T11" i="9" s="1"/>
  <c r="T12" i="9" s="1"/>
  <c r="T13" i="9" s="1"/>
  <c r="T14" i="9" s="1"/>
  <c r="T15" i="9" s="1"/>
  <c r="T16" i="9" s="1"/>
  <c r="T17" i="9" s="1"/>
  <c r="T18" i="9" s="1"/>
  <c r="T19" i="9" s="1"/>
  <c r="T20" i="9" s="1"/>
  <c r="T21" i="9" s="1"/>
  <c r="T22" i="9" s="1"/>
  <c r="T23" i="9" s="1"/>
  <c r="T24" i="9" s="1"/>
  <c r="T25" i="9" s="1"/>
  <c r="T26" i="9" s="1"/>
  <c r="T27" i="9" s="1"/>
  <c r="T28" i="9" s="1"/>
  <c r="T29" i="9" s="1"/>
  <c r="T30" i="9" s="1"/>
  <c r="T31" i="9" s="1"/>
  <c r="T32" i="9" s="1"/>
  <c r="R30" i="9"/>
  <c r="G33" i="9"/>
  <c r="H173" i="16" s="1"/>
  <c r="G31" i="9"/>
  <c r="H171" i="16" s="1"/>
  <c r="AE3" i="9" l="1"/>
  <c r="AF3" i="9" s="1"/>
  <c r="AA70" i="16" s="1"/>
  <c r="R31" i="9"/>
  <c r="R32" i="9" s="1"/>
  <c r="F34" i="9"/>
  <c r="E34" i="9"/>
  <c r="D34" i="9"/>
  <c r="G32" i="9"/>
  <c r="G30" i="9"/>
  <c r="G29" i="9"/>
  <c r="G28" i="9"/>
  <c r="G27" i="9"/>
  <c r="G26" i="9"/>
  <c r="G25" i="9"/>
  <c r="G24" i="9"/>
  <c r="G23" i="9"/>
  <c r="G22" i="9"/>
  <c r="G21" i="9"/>
  <c r="AB173" i="16" s="1"/>
  <c r="G20" i="9"/>
  <c r="AB172" i="16" s="1"/>
  <c r="G19" i="9"/>
  <c r="AB171" i="16" s="1"/>
  <c r="H172" i="16" l="1"/>
  <c r="H174" i="16" s="1"/>
  <c r="U165" i="16"/>
  <c r="U130" i="16"/>
  <c r="U164" i="16"/>
  <c r="U129" i="16"/>
  <c r="U128" i="16"/>
  <c r="U163" i="16"/>
  <c r="AB174" i="16"/>
  <c r="AA139" i="16" s="1"/>
  <c r="AA10" i="16"/>
  <c r="A178" i="16"/>
  <c r="A148" i="16"/>
  <c r="G34" i="9"/>
  <c r="D35" i="9" s="1"/>
  <c r="F35" i="9"/>
  <c r="AA136" i="16" l="1"/>
  <c r="Y40" i="16"/>
  <c r="R143" i="16"/>
  <c r="Y100" i="16"/>
  <c r="Y103" i="16"/>
  <c r="E35" i="9"/>
  <c r="AE164" i="16" s="1"/>
  <c r="U166" i="16"/>
  <c r="U131" i="16"/>
  <c r="Y43" i="16"/>
  <c r="U176" i="16"/>
  <c r="AQ176" i="16" s="1"/>
  <c r="L144" i="16"/>
  <c r="F143" i="16"/>
  <c r="G35" i="9"/>
  <c r="C35" i="9"/>
  <c r="AE163" i="16"/>
  <c r="AE128" i="16"/>
  <c r="AE165" i="16"/>
  <c r="AE130" i="16"/>
  <c r="AE129" i="16" l="1"/>
  <c r="AQ97" i="16"/>
  <c r="AQ37" i="16"/>
  <c r="AC97" i="16"/>
  <c r="AQ143" i="16"/>
  <c r="AF143" i="16"/>
  <c r="AC37" i="16"/>
  <c r="AE162" i="16"/>
  <c r="AE127" i="16"/>
  <c r="AE131" i="16" s="1"/>
  <c r="AE166"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 authorId="0" shapeId="0" xr:uid="{98B47E5B-7ACC-4909-B8DB-3B77E3F24942}">
      <text>
        <r>
          <rPr>
            <b/>
            <sz val="11"/>
            <color indexed="10"/>
            <rFont val="ＭＳ Ｐ明朝"/>
            <family val="1"/>
            <charset val="128"/>
          </rPr>
          <t>入力表・様式に不具合がありましたら、朝倉市商工観光課（0946-28-7862）までご連絡ください。</t>
        </r>
      </text>
    </comment>
    <comment ref="B6" authorId="0" shapeId="0" xr:uid="{BEC548A6-41C5-4404-B453-F956BA727CFB}">
      <text>
        <r>
          <rPr>
            <b/>
            <sz val="9"/>
            <color indexed="10"/>
            <rFont val="ＭＳ Ｐ明朝"/>
            <family val="1"/>
            <charset val="128"/>
          </rPr>
          <t>主たる事業(売上高が最も大きい事業)が指定業種の場合</t>
        </r>
      </text>
    </comment>
    <comment ref="B7" authorId="0" shapeId="0" xr:uid="{BEA2C4CE-14DB-4BA0-A5DD-F8D4EAD6BDA2}">
      <text>
        <r>
          <rPr>
            <b/>
            <sz val="9"/>
            <color indexed="10"/>
            <rFont val="ＭＳ Ｐ明朝"/>
            <family val="1"/>
            <charset val="128"/>
          </rPr>
          <t>主たる事業(売上高が最も大きい事業)が指定業種以外の場合</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2" authorId="0" shapeId="0" xr:uid="{D969A37C-3EC1-4144-B393-70533425B56A}">
      <text>
        <r>
          <rPr>
            <b/>
            <sz val="9"/>
            <color indexed="10"/>
            <rFont val="ＭＳ Ｐ明朝"/>
            <family val="1"/>
            <charset val="128"/>
          </rPr>
          <t>申請日を選択してください。
空白でも構いません、また、年のみ、年・月のみも入力できます。</t>
        </r>
      </text>
    </comment>
    <comment ref="B6" authorId="0" shapeId="0" xr:uid="{56D6DC15-B3D8-4A78-8026-60F8DD6B3D02}">
      <text>
        <r>
          <rPr>
            <b/>
            <sz val="9"/>
            <color indexed="10"/>
            <rFont val="ＭＳ Ｐ明朝"/>
            <family val="1"/>
            <charset val="128"/>
          </rPr>
          <t>申請者情報を入力してください。
空白でも構いません、入力しない場合は、印刷後に該当箇所へゴム判等を押してください。</t>
        </r>
      </text>
    </comment>
    <comment ref="B13" authorId="0" shapeId="0" xr:uid="{CFFDE4A1-7147-4DE6-8EC7-4E7E910B8ED5}">
      <text>
        <r>
          <rPr>
            <b/>
            <sz val="9"/>
            <color indexed="10"/>
            <rFont val="ＭＳ Ｐ明朝"/>
            <family val="1"/>
            <charset val="128"/>
          </rPr>
          <t>直近の売上高がわかる月を選択してください。</t>
        </r>
      </text>
    </comment>
    <comment ref="C15" authorId="0" shapeId="0" xr:uid="{1804B8E7-8FDE-47E8-A9D6-519F22B3267B}">
      <text>
        <r>
          <rPr>
            <sz val="6"/>
            <color indexed="81"/>
            <rFont val="ＭＳ Ｐ明朝"/>
            <family val="1"/>
            <charset val="128"/>
          </rPr>
          <t xml:space="preserve">①売上高が最大である
</t>
        </r>
        <r>
          <rPr>
            <b/>
            <u/>
            <sz val="6"/>
            <color indexed="81"/>
            <rFont val="ＭＳ Ｐ明朝"/>
            <family val="1"/>
            <charset val="128"/>
          </rPr>
          <t>指定業種</t>
        </r>
      </text>
    </comment>
    <comment ref="D15" authorId="0" shapeId="0" xr:uid="{B6BB7DFA-899A-4447-9824-109B61242E59}">
      <text>
        <r>
          <rPr>
            <sz val="6"/>
            <color indexed="81"/>
            <rFont val="ＭＳ Ｐ明朝"/>
            <family val="1"/>
            <charset val="128"/>
          </rPr>
          <t>②売上高が2番目
の業種</t>
        </r>
      </text>
    </comment>
    <comment ref="E15" authorId="0" shapeId="0" xr:uid="{96FA2DE8-472F-49F7-B75C-EE42905AD6E4}">
      <text>
        <r>
          <rPr>
            <sz val="6"/>
            <color indexed="81"/>
            <rFont val="ＭＳ Ｐ明朝"/>
            <family val="1"/>
            <charset val="128"/>
          </rPr>
          <t>③売上高が3番目
の業種</t>
        </r>
      </text>
    </comment>
    <comment ref="F15" authorId="0" shapeId="0" xr:uid="{A8BF83E6-1054-4590-8CC0-3B782262DB76}">
      <text>
        <r>
          <rPr>
            <sz val="6"/>
            <color indexed="81"/>
            <rFont val="ＭＳ Ｐ明朝"/>
            <family val="1"/>
            <charset val="128"/>
          </rPr>
          <t>④売上高が4番目
の業種</t>
        </r>
      </text>
    </comment>
    <comment ref="G34" authorId="0" shapeId="0" xr:uid="{A05AE945-AE16-4287-ADE6-809223240AA5}">
      <text>
        <r>
          <rPr>
            <b/>
            <sz val="9"/>
            <color indexed="10"/>
            <rFont val="ＭＳ Ｐ明朝"/>
            <family val="1"/>
            <charset val="128"/>
          </rPr>
          <t>直近12か月の合計値を表示しています。</t>
        </r>
      </text>
    </comment>
    <comment ref="G35" authorId="0" shapeId="0" xr:uid="{A7CE3128-849B-4EE6-8855-A70147E97376}">
      <text>
        <r>
          <rPr>
            <b/>
            <sz val="9"/>
            <color indexed="10"/>
            <rFont val="ＭＳ Ｐ明朝"/>
            <family val="1"/>
            <charset val="128"/>
          </rPr>
          <t>直近12か月の指定業種別の売上高構成比</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L17" authorId="0" shapeId="0" xr:uid="{77E165FB-B9B0-4D7A-BD03-17870BC78F54}">
      <text>
        <r>
          <rPr>
            <b/>
            <sz val="9"/>
            <color indexed="10"/>
            <rFont val="ＭＳ Ｐ明朝"/>
            <family val="1"/>
            <charset val="128"/>
          </rPr>
          <t>実印を押印ください。</t>
        </r>
      </text>
    </comment>
    <comment ref="AL78" authorId="0" shapeId="0" xr:uid="{B9B1A477-7700-4217-89C1-775C59B1B47E}">
      <text>
        <r>
          <rPr>
            <b/>
            <sz val="9"/>
            <color indexed="10"/>
            <rFont val="ＭＳ Ｐ明朝"/>
            <family val="1"/>
            <charset val="128"/>
          </rPr>
          <t>実印を押印ください。</t>
        </r>
      </text>
    </comment>
    <comment ref="V164" authorId="0" shapeId="0" xr:uid="{F1113172-A06C-49FC-AC1D-88663DA0BE49}">
      <text>
        <r>
          <rPr>
            <b/>
            <sz val="9"/>
            <color indexed="10"/>
            <rFont val="ＭＳ Ｐ明朝"/>
            <family val="1"/>
            <charset val="128"/>
          </rPr>
          <t>実印を押印ください。</t>
        </r>
      </text>
    </comment>
    <comment ref="V204" authorId="0" shapeId="0" xr:uid="{037FD714-5391-472C-B411-1AFEA5103A7E}">
      <text>
        <r>
          <rPr>
            <b/>
            <sz val="9"/>
            <color indexed="10"/>
            <rFont val="ＭＳ Ｐ明朝"/>
            <family val="1"/>
            <charset val="128"/>
          </rPr>
          <t>実印を押印ください。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2" authorId="0" shapeId="0" xr:uid="{EEEE149B-58AF-4943-A1FB-6A74E3F58E51}">
      <text>
        <r>
          <rPr>
            <b/>
            <sz val="9"/>
            <color indexed="10"/>
            <rFont val="ＭＳ Ｐ明朝"/>
            <family val="1"/>
            <charset val="128"/>
          </rPr>
          <t>申請日を選択してください。
空白でも構いません、また、年のみ、年・月のみも入力できます。</t>
        </r>
      </text>
    </comment>
    <comment ref="B6" authorId="0" shapeId="0" xr:uid="{B2AFCEBB-7D6B-4CF5-80CA-E32A6028442E}">
      <text>
        <r>
          <rPr>
            <b/>
            <sz val="9"/>
            <color indexed="10"/>
            <rFont val="ＭＳ Ｐ明朝"/>
            <family val="1"/>
            <charset val="128"/>
          </rPr>
          <t>申請者情報を入力してください。
空白でも構いません、入力しない場合は、印刷後に該当箇所へゴム判等を押してください。</t>
        </r>
      </text>
    </comment>
    <comment ref="B13" authorId="0" shapeId="0" xr:uid="{0D0D1231-196F-4E8F-BAFD-BE2C6FA68F59}">
      <text>
        <r>
          <rPr>
            <b/>
            <sz val="9"/>
            <color indexed="10"/>
            <rFont val="ＭＳ Ｐ明朝"/>
            <family val="1"/>
            <charset val="128"/>
          </rPr>
          <t>直近の売上高がわかる月を選択してください。</t>
        </r>
      </text>
    </comment>
    <comment ref="C15" authorId="0" shapeId="0" xr:uid="{4BD375F2-80E6-4576-B543-5216BF928CD0}">
      <text>
        <r>
          <rPr>
            <sz val="6"/>
            <color indexed="81"/>
            <rFont val="ＭＳ Ｐ明朝"/>
            <family val="1"/>
            <charset val="128"/>
          </rPr>
          <t>①売上高が最大の指定業種でない主たる業種</t>
        </r>
      </text>
    </comment>
    <comment ref="D15" authorId="0" shapeId="0" xr:uid="{D250C5FB-60FD-4543-B1FC-D6AE81BBF37A}">
      <text>
        <r>
          <rPr>
            <sz val="6"/>
            <color indexed="81"/>
            <rFont val="ＭＳ Ｐ明朝"/>
            <family val="1"/>
            <charset val="128"/>
          </rPr>
          <t>②売上高等が減少
している指定業種</t>
        </r>
      </text>
    </comment>
    <comment ref="E15" authorId="0" shapeId="0" xr:uid="{7C6475E7-65EE-42C0-B013-8A09FE664B29}">
      <text>
        <r>
          <rPr>
            <sz val="6"/>
            <color indexed="81"/>
            <rFont val="ＭＳ Ｐ明朝"/>
            <family val="1"/>
            <charset val="128"/>
          </rPr>
          <t>③左記②以外の
指定業種</t>
        </r>
      </text>
    </comment>
    <comment ref="F15" authorId="0" shapeId="0" xr:uid="{C3131923-01A5-47D0-9D70-427DA6CB70B7}">
      <text>
        <r>
          <rPr>
            <sz val="6"/>
            <color indexed="81"/>
            <rFont val="ＭＳ Ｐ明朝"/>
            <family val="1"/>
            <charset val="128"/>
          </rPr>
          <t>④左記①以外の指定
業種でない従たる業種</t>
        </r>
      </text>
    </comment>
    <comment ref="G34" authorId="0" shapeId="0" xr:uid="{F11E4458-4164-4FAF-942B-CD4427CDDD4B}">
      <text>
        <r>
          <rPr>
            <b/>
            <sz val="9"/>
            <color indexed="10"/>
            <rFont val="ＭＳ Ｐ明朝"/>
            <family val="1"/>
            <charset val="128"/>
          </rPr>
          <t>直近12か月の合計値を表示しています。</t>
        </r>
      </text>
    </comment>
    <comment ref="G35" authorId="0" shapeId="0" xr:uid="{8E99B2D8-88E1-475E-8A49-7DABC3D38860}">
      <text>
        <r>
          <rPr>
            <b/>
            <sz val="9"/>
            <color indexed="10"/>
            <rFont val="ＭＳ Ｐ明朝"/>
            <family val="1"/>
            <charset val="128"/>
          </rPr>
          <t>直近12か月の指定業種別の売上高構成比</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L18" authorId="0" shapeId="0" xr:uid="{AB605EFE-935F-4D73-B50F-6A406C7E4C41}">
      <text>
        <r>
          <rPr>
            <b/>
            <sz val="9"/>
            <color indexed="10"/>
            <rFont val="ＭＳ Ｐ明朝"/>
            <family val="1"/>
            <charset val="128"/>
          </rPr>
          <t>実印を押印ください。</t>
        </r>
      </text>
    </comment>
    <comment ref="Y21" authorId="0" shapeId="0" xr:uid="{D329492A-B882-44D5-A90A-26984175D963}">
      <text>
        <r>
          <rPr>
            <b/>
            <sz val="9"/>
            <color indexed="10"/>
            <rFont val="ＭＳ Ｐ明朝"/>
            <family val="1"/>
            <charset val="128"/>
          </rPr>
          <t>確認ください。</t>
        </r>
      </text>
    </comment>
    <comment ref="AL87" authorId="0" shapeId="0" xr:uid="{B18F5AC0-8D20-40BC-AB2C-D3F999EF418A}">
      <text>
        <r>
          <rPr>
            <b/>
            <sz val="9"/>
            <color indexed="10"/>
            <rFont val="ＭＳ Ｐ明朝"/>
            <family val="1"/>
            <charset val="128"/>
          </rPr>
          <t>実印を押印ください。</t>
        </r>
      </text>
    </comment>
    <comment ref="V174" authorId="0" shapeId="0" xr:uid="{B1CEC075-3415-4C74-9B4C-CFC7E3196A1D}">
      <text>
        <r>
          <rPr>
            <b/>
            <sz val="9"/>
            <color indexed="10"/>
            <rFont val="ＭＳ Ｐ明朝"/>
            <family val="1"/>
            <charset val="128"/>
          </rPr>
          <t>実印を押印ください。</t>
        </r>
      </text>
    </comment>
    <comment ref="V212" authorId="0" shapeId="0" xr:uid="{55AF2F95-8136-423C-9104-94EBCCC4AA0F}">
      <text>
        <r>
          <rPr>
            <b/>
            <sz val="9"/>
            <color indexed="10"/>
            <rFont val="ＭＳ Ｐ明朝"/>
            <family val="1"/>
            <charset val="128"/>
          </rPr>
          <t>実印を押印ください。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2" authorId="0" shapeId="0" xr:uid="{8BF60869-CF67-4B93-A580-E56B3420D7E6}">
      <text>
        <r>
          <rPr>
            <b/>
            <sz val="9"/>
            <color indexed="10"/>
            <rFont val="ＭＳ Ｐ明朝"/>
            <family val="1"/>
            <charset val="128"/>
          </rPr>
          <t>申請日を選択してください。
空白でも構いません、また、年のみ、年・月のみも入力できます。</t>
        </r>
      </text>
    </comment>
    <comment ref="AI3" authorId="0" shapeId="0" xr:uid="{C2A9C3B8-44CE-4C4B-88A9-407B941E826F}">
      <text>
        <r>
          <rPr>
            <b/>
            <sz val="11"/>
            <color indexed="10"/>
            <rFont val="ＭＳ Ｐ明朝"/>
            <family val="1"/>
            <charset val="128"/>
          </rPr>
          <t>入力表・様式に不具合がありましたら、朝倉市商工観光課（0946-28-7862）までご連絡ください。</t>
        </r>
      </text>
    </comment>
    <comment ref="B6" authorId="0" shapeId="0" xr:uid="{A8B1022E-241C-4AD0-B8A2-9A1B4477B88B}">
      <text>
        <r>
          <rPr>
            <b/>
            <sz val="9"/>
            <color indexed="10"/>
            <rFont val="ＭＳ Ｐ明朝"/>
            <family val="1"/>
            <charset val="128"/>
          </rPr>
          <t>申請者情報を入力してください。
空白でも構いません、入力しない場合は、印刷後に該当箇所へゴム判等を押してください。</t>
        </r>
      </text>
    </comment>
    <comment ref="B13" authorId="0" shapeId="0" xr:uid="{359E4810-819C-4335-8762-44E5FB9BE10A}">
      <text>
        <r>
          <rPr>
            <b/>
            <sz val="9"/>
            <color indexed="10"/>
            <rFont val="ＭＳ Ｐ明朝"/>
            <family val="1"/>
            <charset val="128"/>
          </rPr>
          <t>直近の売上高がわかる月を選択してください。</t>
        </r>
      </text>
    </comment>
    <comment ref="C15" authorId="0" shapeId="0" xr:uid="{BED8E0CA-B1A8-4D4A-A93F-EE93B4D90C3B}">
      <text>
        <r>
          <rPr>
            <sz val="6"/>
            <color indexed="81"/>
            <rFont val="ＭＳ Ｐ明朝"/>
            <family val="1"/>
            <charset val="128"/>
          </rPr>
          <t>①売上高が最大である
指定業種</t>
        </r>
      </text>
    </comment>
    <comment ref="D15" authorId="0" shapeId="0" xr:uid="{E29B7773-4470-4562-9BF2-EA9F6CD82A5F}">
      <text>
        <r>
          <rPr>
            <sz val="6"/>
            <color indexed="81"/>
            <rFont val="ＭＳ Ｐ明朝"/>
            <family val="1"/>
            <charset val="128"/>
          </rPr>
          <t>②売上高が2番目
の指定業種</t>
        </r>
      </text>
    </comment>
    <comment ref="E15" authorId="0" shapeId="0" xr:uid="{64299C8F-B7E0-4A81-9D40-752B96175722}">
      <text>
        <r>
          <rPr>
            <sz val="6"/>
            <color indexed="81"/>
            <rFont val="ＭＳ Ｐ明朝"/>
            <family val="1"/>
            <charset val="128"/>
          </rPr>
          <t>③売上高が3番目
の指定業種</t>
        </r>
      </text>
    </comment>
    <comment ref="F15" authorId="0" shapeId="0" xr:uid="{22CC3B31-C65F-4AB5-88BE-AA0DEBDB45A6}">
      <text>
        <r>
          <rPr>
            <sz val="6"/>
            <color indexed="81"/>
            <rFont val="ＭＳ Ｐ明朝"/>
            <family val="1"/>
            <charset val="128"/>
          </rPr>
          <t>④売上高が4番目
の指定業種</t>
        </r>
      </text>
    </comment>
    <comment ref="G34" authorId="0" shapeId="0" xr:uid="{107B1131-9A50-4D38-BEAD-B797F770F006}">
      <text>
        <r>
          <rPr>
            <b/>
            <sz val="9"/>
            <color indexed="10"/>
            <rFont val="ＭＳ Ｐ明朝"/>
            <family val="1"/>
            <charset val="128"/>
          </rPr>
          <t>直近12か月の合計値を表示しています。</t>
        </r>
      </text>
    </comment>
    <comment ref="G35" authorId="0" shapeId="0" xr:uid="{7616AAFD-E8A7-47E0-AFE6-EE467EB690EF}">
      <text>
        <r>
          <rPr>
            <b/>
            <sz val="9"/>
            <color indexed="10"/>
            <rFont val="ＭＳ Ｐ明朝"/>
            <family val="1"/>
            <charset val="128"/>
          </rPr>
          <t>直近12か月の指定業種別の売上高構成比</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Z1" authorId="0" shapeId="0" xr:uid="{964C5B3C-717E-4528-AAAF-63A8FAA88C0C}">
      <text>
        <r>
          <rPr>
            <b/>
            <sz val="11"/>
            <color indexed="10"/>
            <rFont val="ＭＳ Ｐ明朝"/>
            <family val="1"/>
            <charset val="128"/>
          </rPr>
          <t>入力表・様式に不具合がありましたら、朝倉市商工観光課（0946-28-7862）までご連絡ください。</t>
        </r>
      </text>
    </comment>
    <comment ref="AL18" authorId="0" shapeId="0" xr:uid="{783524AD-D63E-400E-B60F-0127A52F35DC}">
      <text>
        <r>
          <rPr>
            <b/>
            <sz val="9"/>
            <color indexed="10"/>
            <rFont val="ＭＳ Ｐ明朝"/>
            <family val="1"/>
            <charset val="128"/>
          </rPr>
          <t>実印を押印ください。</t>
        </r>
      </text>
    </comment>
    <comment ref="Y21" authorId="0" shapeId="0" xr:uid="{10AACE88-CF00-4D7B-9EB1-77D0DD3C4670}">
      <text>
        <r>
          <rPr>
            <b/>
            <sz val="9"/>
            <color indexed="10"/>
            <rFont val="ＭＳ Ｐ明朝"/>
            <family val="1"/>
            <charset val="128"/>
          </rPr>
          <t>確認ください。</t>
        </r>
      </text>
    </comment>
    <comment ref="AL78" authorId="0" shapeId="0" xr:uid="{8B627787-5A86-4972-89EE-3B6584AE72DC}">
      <text>
        <r>
          <rPr>
            <b/>
            <sz val="9"/>
            <color indexed="10"/>
            <rFont val="ＭＳ Ｐ明朝"/>
            <family val="1"/>
            <charset val="128"/>
          </rPr>
          <t>実印を押印ください。</t>
        </r>
      </text>
    </comment>
    <comment ref="V152" authorId="0" shapeId="0" xr:uid="{E557CAEE-344F-4F0E-A1C5-9FC56C0B5179}">
      <text>
        <r>
          <rPr>
            <b/>
            <sz val="9"/>
            <color indexed="10"/>
            <rFont val="ＭＳ Ｐ明朝"/>
            <family val="1"/>
            <charset val="128"/>
          </rPr>
          <t>実印を押印ください。</t>
        </r>
      </text>
    </comment>
    <comment ref="V182" authorId="0" shapeId="0" xr:uid="{051F1303-46E8-4C7D-855B-3DDA77BE5188}">
      <text>
        <r>
          <rPr>
            <b/>
            <sz val="9"/>
            <color indexed="10"/>
            <rFont val="ＭＳ Ｐ明朝"/>
            <family val="1"/>
            <charset val="128"/>
          </rPr>
          <t>実印を押印ください。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2" authorId="0" shapeId="0" xr:uid="{7FA673AF-1FEE-47B5-9C96-4FCD1E2AF106}">
      <text>
        <r>
          <rPr>
            <b/>
            <sz val="9"/>
            <color indexed="10"/>
            <rFont val="ＭＳ Ｐ明朝"/>
            <family val="1"/>
            <charset val="128"/>
          </rPr>
          <t>申請日を選択してください。
空白でも構いません、また、年のみ、年・月のみも入力できます。</t>
        </r>
      </text>
    </comment>
    <comment ref="AI3" authorId="0" shapeId="0" xr:uid="{63F3BBE6-551D-4A49-A958-33A7E2234017}">
      <text>
        <r>
          <rPr>
            <b/>
            <sz val="11"/>
            <color indexed="10"/>
            <rFont val="ＭＳ Ｐ明朝"/>
            <family val="1"/>
            <charset val="128"/>
          </rPr>
          <t>入力表・様式に不具合がありましたら、朝倉市商工観光課（0946-28-7862）までご連絡ください。</t>
        </r>
      </text>
    </comment>
    <comment ref="B6" authorId="0" shapeId="0" xr:uid="{C9DDB6CE-39A5-41FD-A7C7-25EF4CA5B7E4}">
      <text>
        <r>
          <rPr>
            <b/>
            <sz val="9"/>
            <color indexed="10"/>
            <rFont val="ＭＳ Ｐ明朝"/>
            <family val="1"/>
            <charset val="128"/>
          </rPr>
          <t>申請者情報を入力してください。
空白でも構いません、入力しない場合は、印刷後に該当箇所へゴム判等を押してください。</t>
        </r>
      </text>
    </comment>
    <comment ref="B13" authorId="0" shapeId="0" xr:uid="{0206B181-C26F-4A19-BAC0-C0AC3838373E}">
      <text>
        <r>
          <rPr>
            <b/>
            <sz val="9"/>
            <color indexed="10"/>
            <rFont val="ＭＳ Ｐ明朝"/>
            <family val="1"/>
            <charset val="128"/>
          </rPr>
          <t>直近の売上高がわかる月を選択してください。</t>
        </r>
      </text>
    </comment>
    <comment ref="C15" authorId="0" shapeId="0" xr:uid="{27B67B92-663C-4F37-8403-27D2848E9CF5}">
      <text>
        <r>
          <rPr>
            <sz val="6"/>
            <color indexed="81"/>
            <rFont val="ＭＳ Ｐ明朝"/>
            <family val="1"/>
            <charset val="128"/>
          </rPr>
          <t xml:space="preserve">①売上高が最大である
</t>
        </r>
        <r>
          <rPr>
            <b/>
            <u/>
            <sz val="6"/>
            <color indexed="81"/>
            <rFont val="ＭＳ Ｐ明朝"/>
            <family val="1"/>
            <charset val="128"/>
          </rPr>
          <t>指定業種</t>
        </r>
      </text>
    </comment>
    <comment ref="D15" authorId="0" shapeId="0" xr:uid="{A1988037-F694-49EB-8A99-B81482471052}">
      <text>
        <r>
          <rPr>
            <sz val="6"/>
            <color indexed="81"/>
            <rFont val="ＭＳ Ｐ明朝"/>
            <family val="1"/>
            <charset val="128"/>
          </rPr>
          <t>②売上高が2番目
の業種</t>
        </r>
      </text>
    </comment>
    <comment ref="E15" authorId="0" shapeId="0" xr:uid="{B0592D9F-5DF8-4B31-8928-3FFBB55740A4}">
      <text>
        <r>
          <rPr>
            <sz val="6"/>
            <color indexed="81"/>
            <rFont val="ＭＳ Ｐ明朝"/>
            <family val="1"/>
            <charset val="128"/>
          </rPr>
          <t>③売上高が3番目
の業種</t>
        </r>
      </text>
    </comment>
    <comment ref="F15" authorId="0" shapeId="0" xr:uid="{3F0CC45E-04E1-4B9E-A054-3DD7616A3077}">
      <text>
        <r>
          <rPr>
            <sz val="6"/>
            <color indexed="81"/>
            <rFont val="ＭＳ Ｐ明朝"/>
            <family val="1"/>
            <charset val="128"/>
          </rPr>
          <t>④売上高が4番目
の業種</t>
        </r>
      </text>
    </comment>
    <comment ref="G34" authorId="0" shapeId="0" xr:uid="{E711A3F1-21A7-402D-AC53-A87D70BB899A}">
      <text>
        <r>
          <rPr>
            <b/>
            <sz val="9"/>
            <color indexed="10"/>
            <rFont val="ＭＳ Ｐ明朝"/>
            <family val="1"/>
            <charset val="128"/>
          </rPr>
          <t>直近12か月の合計値を表示しています。</t>
        </r>
      </text>
    </comment>
    <comment ref="G35" authorId="0" shapeId="0" xr:uid="{0DA2EA9F-19FE-494D-8E2C-529F398B7484}">
      <text>
        <r>
          <rPr>
            <b/>
            <sz val="9"/>
            <color indexed="10"/>
            <rFont val="ＭＳ Ｐ明朝"/>
            <family val="1"/>
            <charset val="128"/>
          </rPr>
          <t>直近12か月の指定業種別の売上高構成比</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Z1" authorId="0" shapeId="0" xr:uid="{2A956C5F-D564-4612-9338-5023A3810004}">
      <text>
        <r>
          <rPr>
            <b/>
            <sz val="11"/>
            <color indexed="10"/>
            <rFont val="ＭＳ Ｐ明朝"/>
            <family val="1"/>
            <charset val="128"/>
          </rPr>
          <t>入力表・様式に不具合がありましたら、朝倉市商工観光課（0946-28-7862）までご連絡ください。</t>
        </r>
      </text>
    </comment>
    <comment ref="AL17" authorId="0" shapeId="0" xr:uid="{9588E021-222B-48DF-B5E3-C22FAD3BDF9E}">
      <text>
        <r>
          <rPr>
            <b/>
            <sz val="9"/>
            <color indexed="10"/>
            <rFont val="ＭＳ Ｐ明朝"/>
            <family val="1"/>
            <charset val="128"/>
          </rPr>
          <t>実印を押印ください。</t>
        </r>
      </text>
    </comment>
    <comment ref="B21" authorId="0" shapeId="0" xr:uid="{698623B7-13E6-4E66-B41D-C799E83EED14}">
      <text>
        <r>
          <rPr>
            <b/>
            <sz val="9"/>
            <color indexed="10"/>
            <rFont val="ＭＳ Ｐ明朝"/>
            <family val="1"/>
            <charset val="128"/>
          </rPr>
          <t>確認ください。</t>
        </r>
      </text>
    </comment>
    <comment ref="AL78" authorId="0" shapeId="0" xr:uid="{B2515564-697D-4CB8-B38A-CAC49EB812CB}">
      <text>
        <r>
          <rPr>
            <b/>
            <sz val="9"/>
            <color indexed="10"/>
            <rFont val="ＭＳ Ｐ明朝"/>
            <family val="1"/>
            <charset val="128"/>
          </rPr>
          <t>実印を押印ください。</t>
        </r>
      </text>
    </comment>
    <comment ref="V164" authorId="0" shapeId="0" xr:uid="{4DD21D3F-BD19-4FE8-B73C-B3C882B53D02}">
      <text>
        <r>
          <rPr>
            <b/>
            <sz val="9"/>
            <color indexed="10"/>
            <rFont val="ＭＳ Ｐ明朝"/>
            <family val="1"/>
            <charset val="128"/>
          </rPr>
          <t>実印を押印ください。</t>
        </r>
      </text>
    </comment>
    <comment ref="V204" authorId="0" shapeId="0" xr:uid="{5C4F1962-858E-4DFE-A1DE-9C3B7F1DC9E0}">
      <text>
        <r>
          <rPr>
            <b/>
            <sz val="9"/>
            <color indexed="10"/>
            <rFont val="ＭＳ Ｐ明朝"/>
            <family val="1"/>
            <charset val="128"/>
          </rPr>
          <t>実印を押印ください。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2" authorId="0" shapeId="0" xr:uid="{3140B339-D809-4FD5-BC04-BCD00AD5C16D}">
      <text>
        <r>
          <rPr>
            <b/>
            <sz val="9"/>
            <color indexed="10"/>
            <rFont val="ＭＳ Ｐ明朝"/>
            <family val="1"/>
            <charset val="128"/>
          </rPr>
          <t>申請日を選択してください。
空白でも構いません、また、年のみ、年・月のみも入力できます。</t>
        </r>
      </text>
    </comment>
    <comment ref="AI3" authorId="0" shapeId="0" xr:uid="{E2142E15-6AA4-4FA1-AC77-CC75ED0816D7}">
      <text>
        <r>
          <rPr>
            <b/>
            <sz val="11"/>
            <color indexed="10"/>
            <rFont val="ＭＳ Ｐ明朝"/>
            <family val="1"/>
            <charset val="128"/>
          </rPr>
          <t>入力表・様式に不具合がありましたら、朝倉市商工観光課（0946-28-7862）までご連絡ください。</t>
        </r>
      </text>
    </comment>
    <comment ref="B6" authorId="0" shapeId="0" xr:uid="{38E04745-827F-4071-B4E2-A73E735D8830}">
      <text>
        <r>
          <rPr>
            <b/>
            <sz val="9"/>
            <color indexed="10"/>
            <rFont val="ＭＳ Ｐ明朝"/>
            <family val="1"/>
            <charset val="128"/>
          </rPr>
          <t>申請者情報を入力してください。
空白でも構いません、入力しない場合は、印刷後に該当箇所へゴム判等を押してください。</t>
        </r>
      </text>
    </comment>
    <comment ref="B13" authorId="0" shapeId="0" xr:uid="{0FB23F60-A1F8-4A8D-8372-50F0154381E0}">
      <text>
        <r>
          <rPr>
            <b/>
            <sz val="9"/>
            <color indexed="10"/>
            <rFont val="ＭＳ Ｐ明朝"/>
            <family val="1"/>
            <charset val="128"/>
          </rPr>
          <t>直近の売上高がわかる月を選択してください。</t>
        </r>
      </text>
    </comment>
    <comment ref="C15" authorId="0" shapeId="0" xr:uid="{C3127009-FF61-451C-9A86-0BF67471CA85}">
      <text>
        <r>
          <rPr>
            <sz val="6"/>
            <color indexed="81"/>
            <rFont val="ＭＳ Ｐ明朝"/>
            <family val="1"/>
            <charset val="128"/>
          </rPr>
          <t>①売上高が最大の指定業種でない主たる業種</t>
        </r>
      </text>
    </comment>
    <comment ref="D15" authorId="0" shapeId="0" xr:uid="{CBF680AE-F348-4DD9-9533-1678DE4C6DA5}">
      <text>
        <r>
          <rPr>
            <sz val="6"/>
            <color indexed="81"/>
            <rFont val="ＭＳ Ｐ明朝"/>
            <family val="1"/>
            <charset val="128"/>
          </rPr>
          <t>②売上高等が減少
している指定業種</t>
        </r>
      </text>
    </comment>
    <comment ref="E15" authorId="0" shapeId="0" xr:uid="{44408C03-6C49-4AAE-B5F5-A50664679EBD}">
      <text>
        <r>
          <rPr>
            <sz val="6"/>
            <color indexed="81"/>
            <rFont val="ＭＳ Ｐ明朝"/>
            <family val="1"/>
            <charset val="128"/>
          </rPr>
          <t>③左記②以外の
指定業種</t>
        </r>
      </text>
    </comment>
    <comment ref="F15" authorId="0" shapeId="0" xr:uid="{D57542F6-A75C-4ABF-8208-2CBE82777B87}">
      <text>
        <r>
          <rPr>
            <sz val="6"/>
            <color indexed="81"/>
            <rFont val="ＭＳ Ｐ明朝"/>
            <family val="1"/>
            <charset val="128"/>
          </rPr>
          <t>④左記①以外の指定
業種でない従たる業種</t>
        </r>
      </text>
    </comment>
    <comment ref="G34" authorId="0" shapeId="0" xr:uid="{F0DCB041-211F-4C16-911D-A10660E86CA8}">
      <text>
        <r>
          <rPr>
            <b/>
            <sz val="9"/>
            <color indexed="10"/>
            <rFont val="ＭＳ Ｐ明朝"/>
            <family val="1"/>
            <charset val="128"/>
          </rPr>
          <t>直近12か月の合計値を表示しています。</t>
        </r>
      </text>
    </comment>
    <comment ref="G35" authorId="0" shapeId="0" xr:uid="{CFFD1117-1F69-436F-8A12-02B0002DEDE4}">
      <text>
        <r>
          <rPr>
            <b/>
            <sz val="9"/>
            <color indexed="10"/>
            <rFont val="ＭＳ Ｐ明朝"/>
            <family val="1"/>
            <charset val="128"/>
          </rPr>
          <t>直近12か月の指定業種別の売上高構成比</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Z1" authorId="0" shapeId="0" xr:uid="{7B8CEAE5-0E01-406E-B9B2-FC6933F35B50}">
      <text>
        <r>
          <rPr>
            <b/>
            <sz val="11"/>
            <color indexed="10"/>
            <rFont val="ＭＳ Ｐ明朝"/>
            <family val="1"/>
            <charset val="128"/>
          </rPr>
          <t>入力表・様式に不具合がありましたら、朝倉市商工観光課（0946-28-7862）までご連絡ください。</t>
        </r>
      </text>
    </comment>
    <comment ref="AL18" authorId="0" shapeId="0" xr:uid="{8E02F680-1553-47BB-9476-F577D894D6C1}">
      <text>
        <r>
          <rPr>
            <b/>
            <sz val="9"/>
            <color indexed="10"/>
            <rFont val="ＭＳ Ｐ明朝"/>
            <family val="1"/>
            <charset val="128"/>
          </rPr>
          <t>実印を押印ください。</t>
        </r>
      </text>
    </comment>
    <comment ref="Y21" authorId="0" shapeId="0" xr:uid="{072FDC73-6DAA-4E6B-B47D-8013550F0A9F}">
      <text>
        <r>
          <rPr>
            <b/>
            <sz val="9"/>
            <color indexed="10"/>
            <rFont val="ＭＳ Ｐ明朝"/>
            <family val="1"/>
            <charset val="128"/>
          </rPr>
          <t>確認ください。</t>
        </r>
      </text>
    </comment>
    <comment ref="AL87" authorId="0" shapeId="0" xr:uid="{D78225E9-2587-4CBF-A412-5133A11FB97F}">
      <text>
        <r>
          <rPr>
            <b/>
            <sz val="9"/>
            <color indexed="10"/>
            <rFont val="ＭＳ Ｐ明朝"/>
            <family val="1"/>
            <charset val="128"/>
          </rPr>
          <t>実印を押印ください。</t>
        </r>
      </text>
    </comment>
    <comment ref="V174" authorId="0" shapeId="0" xr:uid="{A3F22B97-CF33-42C3-831C-5A8FC9106209}">
      <text>
        <r>
          <rPr>
            <b/>
            <sz val="9"/>
            <color indexed="10"/>
            <rFont val="ＭＳ Ｐ明朝"/>
            <family val="1"/>
            <charset val="128"/>
          </rPr>
          <t>実印を押印ください。</t>
        </r>
      </text>
    </comment>
    <comment ref="V212" authorId="0" shapeId="0" xr:uid="{D470DE85-B5A6-43EA-AC66-EC356E6EAD94}">
      <text>
        <r>
          <rPr>
            <b/>
            <sz val="9"/>
            <color indexed="10"/>
            <rFont val="ＭＳ Ｐ明朝"/>
            <family val="1"/>
            <charset val="128"/>
          </rPr>
          <t>実印を押印ください。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2" authorId="0" shapeId="0" xr:uid="{5551027D-2F79-47F5-8D7F-9196655C3E4F}">
      <text>
        <r>
          <rPr>
            <b/>
            <sz val="9"/>
            <color indexed="10"/>
            <rFont val="ＭＳ Ｐ明朝"/>
            <family val="1"/>
            <charset val="128"/>
          </rPr>
          <t>申請日を選択してください。
空白でも構いません、また、年のみ、年・月のみも入力できます。</t>
        </r>
      </text>
    </comment>
    <comment ref="B6" authorId="0" shapeId="0" xr:uid="{D6861617-0FCD-4681-8C93-979FDA93CB64}">
      <text>
        <r>
          <rPr>
            <b/>
            <sz val="9"/>
            <color indexed="10"/>
            <rFont val="ＭＳ Ｐ明朝"/>
            <family val="1"/>
            <charset val="128"/>
          </rPr>
          <t>申請者情報を入力してください。
空白でも構いません、入力しない場合は、印刷後に該当箇所へゴム判等を押してください。</t>
        </r>
      </text>
    </comment>
    <comment ref="B13" authorId="0" shapeId="0" xr:uid="{B125FD83-489A-4A4B-A6F2-A0026D9407E8}">
      <text>
        <r>
          <rPr>
            <b/>
            <sz val="9"/>
            <color indexed="10"/>
            <rFont val="ＭＳ Ｐ明朝"/>
            <family val="1"/>
            <charset val="128"/>
          </rPr>
          <t>直近の売上高がわかる月を選択してください。</t>
        </r>
      </text>
    </comment>
    <comment ref="C15" authorId="0" shapeId="0" xr:uid="{C584BB1B-2C9D-4663-80EF-E5AE632298C3}">
      <text>
        <r>
          <rPr>
            <sz val="6"/>
            <color indexed="81"/>
            <rFont val="ＭＳ Ｐ明朝"/>
            <family val="1"/>
            <charset val="128"/>
          </rPr>
          <t xml:space="preserve">①売上高が最大である
</t>
        </r>
        <r>
          <rPr>
            <b/>
            <u/>
            <sz val="6"/>
            <color indexed="81"/>
            <rFont val="ＭＳ Ｐ明朝"/>
            <family val="1"/>
            <charset val="128"/>
          </rPr>
          <t>指定業種</t>
        </r>
      </text>
    </comment>
    <comment ref="D15" authorId="0" shapeId="0" xr:uid="{8D864605-33C1-4049-8E67-C9F647C6294B}">
      <text>
        <r>
          <rPr>
            <sz val="6"/>
            <color indexed="81"/>
            <rFont val="ＭＳ Ｐ明朝"/>
            <family val="1"/>
            <charset val="128"/>
          </rPr>
          <t>②売上高が2番目
の指定業種</t>
        </r>
      </text>
    </comment>
    <comment ref="E15" authorId="0" shapeId="0" xr:uid="{54C07FCB-AA51-4460-9F90-2027D287926F}">
      <text>
        <r>
          <rPr>
            <sz val="6"/>
            <color indexed="81"/>
            <rFont val="ＭＳ Ｐ明朝"/>
            <family val="1"/>
            <charset val="128"/>
          </rPr>
          <t>③売上高が3番目
の指定業種</t>
        </r>
      </text>
    </comment>
    <comment ref="F15" authorId="0" shapeId="0" xr:uid="{13F67A73-0D57-4AC9-A6A7-0AA29C8B1913}">
      <text>
        <r>
          <rPr>
            <sz val="6"/>
            <color indexed="81"/>
            <rFont val="ＭＳ Ｐ明朝"/>
            <family val="1"/>
            <charset val="128"/>
          </rPr>
          <t>④売上高が4番目
の指定業種</t>
        </r>
      </text>
    </comment>
    <comment ref="G34" authorId="0" shapeId="0" xr:uid="{A1F96DD7-0C0E-4899-91A5-020B8D7CEAEF}">
      <text>
        <r>
          <rPr>
            <b/>
            <sz val="9"/>
            <color indexed="10"/>
            <rFont val="ＭＳ Ｐ明朝"/>
            <family val="1"/>
            <charset val="128"/>
          </rPr>
          <t>直近12か月の合計値を表示しています。</t>
        </r>
      </text>
    </comment>
    <comment ref="G35" authorId="0" shapeId="0" xr:uid="{D8BA408A-7E9A-4CF6-B9E2-28F811E8664E}">
      <text>
        <r>
          <rPr>
            <b/>
            <sz val="9"/>
            <color indexed="10"/>
            <rFont val="ＭＳ Ｐ明朝"/>
            <family val="1"/>
            <charset val="128"/>
          </rPr>
          <t>直近12か月の指定業種別の売上高構成比</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L18" authorId="0" shapeId="0" xr:uid="{471223BB-E3E5-45D5-9C3E-40E6725A5D21}">
      <text>
        <r>
          <rPr>
            <b/>
            <sz val="9"/>
            <color indexed="10"/>
            <rFont val="ＭＳ Ｐ明朝"/>
            <family val="1"/>
            <charset val="128"/>
          </rPr>
          <t>実印を押印ください。</t>
        </r>
      </text>
    </comment>
    <comment ref="AL78" authorId="0" shapeId="0" xr:uid="{37EAE692-550D-497C-BE63-97FC8B5E3875}">
      <text>
        <r>
          <rPr>
            <b/>
            <sz val="9"/>
            <color indexed="10"/>
            <rFont val="ＭＳ Ｐ明朝"/>
            <family val="1"/>
            <charset val="128"/>
          </rPr>
          <t>実印を押印ください。</t>
        </r>
      </text>
    </comment>
    <comment ref="V152" authorId="0" shapeId="0" xr:uid="{2DD56350-9577-45EF-9D2F-59300B082CCB}">
      <text>
        <r>
          <rPr>
            <b/>
            <sz val="9"/>
            <color indexed="10"/>
            <rFont val="ＭＳ Ｐ明朝"/>
            <family val="1"/>
            <charset val="128"/>
          </rPr>
          <t>実印を押印ください。</t>
        </r>
      </text>
    </comment>
    <comment ref="V182" authorId="0" shapeId="0" xr:uid="{235CD88C-9E86-49F0-AF9B-DDC4D48EE6D8}">
      <text>
        <r>
          <rPr>
            <b/>
            <sz val="9"/>
            <color indexed="10"/>
            <rFont val="ＭＳ Ｐ明朝"/>
            <family val="1"/>
            <charset val="128"/>
          </rPr>
          <t>実印を押印ください。</t>
        </r>
      </text>
    </comment>
  </commentList>
</comments>
</file>

<file path=xl/sharedStrings.xml><?xml version="1.0" encoding="utf-8"?>
<sst xmlns="http://schemas.openxmlformats.org/spreadsheetml/2006/main" count="2483" uniqueCount="351">
  <si>
    <t>認定権者記載欄</t>
    <rPh sb="0" eb="2">
      <t>ニンテイ</t>
    </rPh>
    <rPh sb="2" eb="3">
      <t>ケン</t>
    </rPh>
    <rPh sb="3" eb="4">
      <t>シャ</t>
    </rPh>
    <rPh sb="4" eb="6">
      <t>キサイ</t>
    </rPh>
    <rPh sb="6" eb="7">
      <t>ラン</t>
    </rPh>
    <phoneticPr fontId="1"/>
  </si>
  <si>
    <t>　</t>
    <phoneticPr fontId="4"/>
  </si>
  <si>
    <t>朝倉市長　殿</t>
  </si>
  <si>
    <t>申請者</t>
    <rPh sb="0" eb="2">
      <t>シンセイ</t>
    </rPh>
    <rPh sb="2" eb="3">
      <t>シャ</t>
    </rPh>
    <phoneticPr fontId="4"/>
  </si>
  <si>
    <t>住 　所</t>
    <rPh sb="0" eb="1">
      <t>ジュウ</t>
    </rPh>
    <rPh sb="3" eb="4">
      <t>ショ</t>
    </rPh>
    <phoneticPr fontId="4"/>
  </si>
  <si>
    <t>氏　 名</t>
    <rPh sb="0" eb="1">
      <t>シ</t>
    </rPh>
    <rPh sb="3" eb="4">
      <t>ナ</t>
    </rPh>
    <phoneticPr fontId="4"/>
  </si>
  <si>
    <t>印</t>
    <rPh sb="0" eb="1">
      <t>イン</t>
    </rPh>
    <phoneticPr fontId="4"/>
  </si>
  <si>
    <t xml:space="preserve"> 　私は、表に記載する業を営んでいるが、下記のとおり、</t>
    <rPh sb="2" eb="3">
      <t>ワタシ</t>
    </rPh>
    <rPh sb="5" eb="6">
      <t>ヒョウ</t>
    </rPh>
    <rPh sb="7" eb="9">
      <t>キサイ</t>
    </rPh>
    <rPh sb="11" eb="12">
      <t>ギョウ</t>
    </rPh>
    <rPh sb="13" eb="14">
      <t>イトナ</t>
    </rPh>
    <phoneticPr fontId="4"/>
  </si>
  <si>
    <t>売上高の減少</t>
    <rPh sb="0" eb="3">
      <t>ウリアゲダカ</t>
    </rPh>
    <rPh sb="4" eb="6">
      <t>ゲンショウ</t>
    </rPh>
    <phoneticPr fontId="1"/>
  </si>
  <si>
    <t>記</t>
    <phoneticPr fontId="1"/>
  </si>
  <si>
    <t>売上高等</t>
    <phoneticPr fontId="1"/>
  </si>
  <si>
    <t>Ｂ－Ａ</t>
    <phoneticPr fontId="4"/>
  </si>
  <si>
    <t>×</t>
    <phoneticPr fontId="4"/>
  </si>
  <si>
    <t>Ｂ</t>
    <phoneticPr fontId="4"/>
  </si>
  <si>
    <t>減少率</t>
    <rPh sb="0" eb="3">
      <t>ゲンショウリツ</t>
    </rPh>
    <phoneticPr fontId="4"/>
  </si>
  <si>
    <t>円</t>
    <rPh sb="0" eb="1">
      <t>エン</t>
    </rPh>
    <phoneticPr fontId="4"/>
  </si>
  <si>
    <t>（留意事項）</t>
    <phoneticPr fontId="1"/>
  </si>
  <si>
    <t>（注３）企業全体の売上高等を記載。</t>
    <rPh sb="1" eb="2">
      <t>チュウ</t>
    </rPh>
    <phoneticPr fontId="1"/>
  </si>
  <si>
    <r>
      <t>（注２）</t>
    </r>
    <r>
      <rPr>
        <u/>
        <sz val="7"/>
        <color theme="1"/>
        <rFont val="ＭＳ Ｐゴシック"/>
        <family val="3"/>
        <charset val="128"/>
      </rPr>
      <t>　　　　　　　　　　</t>
    </r>
    <r>
      <rPr>
        <sz val="7"/>
        <color theme="1"/>
        <rFont val="ＭＳ Ｐゴシック"/>
        <family val="3"/>
        <charset val="128"/>
      </rPr>
      <t>には、「販売数量の減少」又は「売上高の減少」等を入れる。</t>
    </r>
    <rPh sb="1" eb="2">
      <t>チュウ</t>
    </rPh>
    <phoneticPr fontId="1"/>
  </si>
  <si>
    <t>（注１）本様式は、１つの指定業種に属する事業のみを営んでいる場合、又は営んでいる複数の事業が全て指定業種に属する場合に使用する。</t>
    <rPh sb="1" eb="2">
      <t>チュウ</t>
    </rPh>
    <phoneticPr fontId="1"/>
  </si>
  <si>
    <t>　①　本認定とは別に、金融機関及び信用保証協会による金融上の審査があります。
　②　市町村長又は特別区長から認定を受けた後、本認定の有効期間内に金融機関又は信用保証協会に対して、経営安定関連保証
　　の申込みを行うことが必要です。</t>
    <phoneticPr fontId="4"/>
  </si>
  <si>
    <t>朝商第</t>
    <rPh sb="0" eb="1">
      <t>アサ</t>
    </rPh>
    <phoneticPr fontId="4"/>
  </si>
  <si>
    <t>号</t>
    <rPh sb="0" eb="1">
      <t>ゴウ</t>
    </rPh>
    <phoneticPr fontId="4"/>
  </si>
  <si>
    <t>令和　　　年　　　 月　　　 日</t>
    <rPh sb="0" eb="2">
      <t>レイワ</t>
    </rPh>
    <phoneticPr fontId="4"/>
  </si>
  <si>
    <t>申請のとおり相違ないことを認定します。</t>
    <phoneticPr fontId="4"/>
  </si>
  <si>
    <t>（注)本認定書の有効期間：</t>
    <phoneticPr fontId="4"/>
  </si>
  <si>
    <t>令和　　　年　　　 月　　 　日</t>
    <phoneticPr fontId="4"/>
  </si>
  <si>
    <t>から</t>
    <phoneticPr fontId="4"/>
  </si>
  <si>
    <t>まで</t>
    <phoneticPr fontId="4"/>
  </si>
  <si>
    <t>朝倉市長　　　林 　 裕  二</t>
    <phoneticPr fontId="4"/>
  </si>
  <si>
    <t>（表２：最近３か月の売上高【Ａ】）</t>
  </si>
  <si>
    <t>（表３：最近３か月の前年同期の売上高【Ｂ】）</t>
  </si>
  <si>
    <t>【B】</t>
    <phoneticPr fontId="4"/>
  </si>
  <si>
    <t>× 100 =</t>
    <phoneticPr fontId="4"/>
  </si>
  <si>
    <t>株式会社朝倉市商工観光課</t>
    <phoneticPr fontId="1"/>
  </si>
  <si>
    <t>代表取締役　　朝倉　太郎</t>
    <phoneticPr fontId="1"/>
  </si>
  <si>
    <t>0946-28-7862</t>
    <phoneticPr fontId="1"/>
  </si>
  <si>
    <t>所在地</t>
    <rPh sb="0" eb="3">
      <t>ショザイチ</t>
    </rPh>
    <phoneticPr fontId="2"/>
  </si>
  <si>
    <t>企業名</t>
    <rPh sb="0" eb="2">
      <t>キギョウ</t>
    </rPh>
    <rPh sb="2" eb="3">
      <t>メイ</t>
    </rPh>
    <phoneticPr fontId="2"/>
  </si>
  <si>
    <t>代表者名</t>
    <rPh sb="0" eb="3">
      <t>ダイヒョウシャ</t>
    </rPh>
    <rPh sb="3" eb="4">
      <t>メイ</t>
    </rPh>
    <phoneticPr fontId="2"/>
  </si>
  <si>
    <t>電話番号</t>
    <rPh sb="0" eb="2">
      <t>デンワ</t>
    </rPh>
    <rPh sb="2" eb="4">
      <t>バンゴウ</t>
    </rPh>
    <phoneticPr fontId="2"/>
  </si>
  <si>
    <t>構成比</t>
    <rPh sb="0" eb="3">
      <t>コウセイヒ</t>
    </rPh>
    <phoneticPr fontId="1"/>
  </si>
  <si>
    <t>（表２、表３）</t>
    <rPh sb="1" eb="2">
      <t>ヒョウ</t>
    </rPh>
    <rPh sb="4" eb="5">
      <t>ヒョウ</t>
    </rPh>
    <phoneticPr fontId="4"/>
  </si>
  <si>
    <t>所在地</t>
    <rPh sb="0" eb="3">
      <t>ショザイチ</t>
    </rPh>
    <phoneticPr fontId="4"/>
  </si>
  <si>
    <t>企業名</t>
    <rPh sb="0" eb="2">
      <t>キギョウ</t>
    </rPh>
    <rPh sb="2" eb="3">
      <t>メイ</t>
    </rPh>
    <phoneticPr fontId="4"/>
  </si>
  <si>
    <t>代表者名</t>
    <rPh sb="0" eb="3">
      <t>ダイヒョウシャ</t>
    </rPh>
    <rPh sb="3" eb="4">
      <t>メイ</t>
    </rPh>
    <phoneticPr fontId="4"/>
  </si>
  <si>
    <t>電話番号</t>
    <rPh sb="0" eb="2">
      <t>デンワ</t>
    </rPh>
    <rPh sb="2" eb="4">
      <t>バンゴウ</t>
    </rPh>
    <phoneticPr fontId="4"/>
  </si>
  <si>
    <t>代理人</t>
    <rPh sb="0" eb="3">
      <t>ダイリニン</t>
    </rPh>
    <phoneticPr fontId="4"/>
  </si>
  <si>
    <t>様式第５-(イ)-③</t>
    <phoneticPr fontId="1"/>
  </si>
  <si>
    <t>様式第５-(イ)-①</t>
    <phoneticPr fontId="1"/>
  </si>
  <si>
    <t>様式第５-(イ)-②</t>
    <phoneticPr fontId="1"/>
  </si>
  <si>
    <t>中小企業信用保険法第２条第５項第５号の規定による認定申請書(イ－①)</t>
    <phoneticPr fontId="1"/>
  </si>
  <si>
    <t>直近12か月合計</t>
    <rPh sb="0" eb="2">
      <t>チョッキン</t>
    </rPh>
    <rPh sb="5" eb="6">
      <t>ツキ</t>
    </rPh>
    <rPh sb="6" eb="8">
      <t>ゴウケイ</t>
    </rPh>
    <phoneticPr fontId="4"/>
  </si>
  <si>
    <t>かばん製造業</t>
    <rPh sb="3" eb="6">
      <t>セイゾウギョウ</t>
    </rPh>
    <phoneticPr fontId="1"/>
  </si>
  <si>
    <t>袋物製造業(ハンドバックを除く。)</t>
    <rPh sb="0" eb="2">
      <t>フクロモノ</t>
    </rPh>
    <rPh sb="2" eb="5">
      <t>セイゾウギョウ</t>
    </rPh>
    <rPh sb="13" eb="14">
      <t>ノゾ</t>
    </rPh>
    <phoneticPr fontId="1"/>
  </si>
  <si>
    <t>ハンドバック製造業</t>
    <rPh sb="6" eb="9">
      <t>セイゾウギョウ</t>
    </rPh>
    <phoneticPr fontId="1"/>
  </si>
  <si>
    <t>皮手袋製造業</t>
    <rPh sb="0" eb="3">
      <t>カワテブクロ</t>
    </rPh>
    <rPh sb="3" eb="6">
      <t>セイゾウギョウ</t>
    </rPh>
    <phoneticPr fontId="1"/>
  </si>
  <si>
    <t>朝倉市宮野２０４６番地１</t>
    <phoneticPr fontId="1"/>
  </si>
  <si>
    <t>（最近３か月の企業全体の売上高の減少率）</t>
  </si>
  <si>
    <r>
      <t>Ａ：申込時点における</t>
    </r>
    <r>
      <rPr>
        <sz val="11"/>
        <rFont val="ＭＳ Ｐゴシック"/>
        <family val="3"/>
        <charset val="128"/>
      </rPr>
      <t>最近３か月間</t>
    </r>
    <r>
      <rPr>
        <sz val="11"/>
        <color rgb="FF000000"/>
        <rFont val="ＭＳ Ｐゴシック"/>
        <family val="3"/>
        <charset val="128"/>
      </rPr>
      <t>の売上高等</t>
    </r>
    <phoneticPr fontId="4"/>
  </si>
  <si>
    <r>
      <t>Ｂ：Ａの期間に</t>
    </r>
    <r>
      <rPr>
        <sz val="11"/>
        <rFont val="ＭＳ Ｐゴシック"/>
        <family val="3"/>
        <charset val="128"/>
      </rPr>
      <t>対応する前年の３か月間</t>
    </r>
    <r>
      <rPr>
        <sz val="11"/>
        <color rgb="FF000000"/>
        <rFont val="ＭＳ Ｐゴシック"/>
        <family val="3"/>
        <charset val="128"/>
      </rPr>
      <t>の売上高等</t>
    </r>
    <phoneticPr fontId="4"/>
  </si>
  <si>
    <t>日本標準産業分類(平成25年10月改定)細分類番号</t>
    <rPh sb="0" eb="2">
      <t>ニホン</t>
    </rPh>
    <rPh sb="2" eb="4">
      <t>ヒョウジュン</t>
    </rPh>
    <rPh sb="4" eb="6">
      <t>サンギョウ</t>
    </rPh>
    <rPh sb="6" eb="8">
      <t>ブンルイ</t>
    </rPh>
    <rPh sb="9" eb="11">
      <t>ヘイセイ</t>
    </rPh>
    <rPh sb="13" eb="14">
      <t>ネン</t>
    </rPh>
    <rPh sb="16" eb="17">
      <t>ガツ</t>
    </rPh>
    <rPh sb="17" eb="19">
      <t>カイテイ</t>
    </rPh>
    <rPh sb="20" eb="23">
      <t>サイブンルイ</t>
    </rPh>
    <rPh sb="21" eb="23">
      <t>ブンルイ</t>
    </rPh>
    <rPh sb="23" eb="25">
      <t>バンゴウ</t>
    </rPh>
    <phoneticPr fontId="1"/>
  </si>
  <si>
    <t>※表には営んでいる事業が属する業種（日本標準産業分類の細分類番号と細分類業種名）を全</t>
    <phoneticPr fontId="1"/>
  </si>
  <si>
    <t>て記載（当該業種は全て指定業種であることが必要）。当該業種が複数ある場合には、その中で、</t>
    <phoneticPr fontId="1"/>
  </si>
  <si>
    <t>最近１年間で最も売上高等が大きい事業が属する業種を左上の太枠に記載。</t>
    <phoneticPr fontId="1"/>
  </si>
  <si>
    <t>①～④合計
(円)</t>
    <rPh sb="3" eb="5">
      <t>ゴウケイ</t>
    </rPh>
    <phoneticPr fontId="4"/>
  </si>
  <si>
    <t>申請書作成の注意事項</t>
    <rPh sb="0" eb="3">
      <t>シンセイショ</t>
    </rPh>
    <rPh sb="3" eb="5">
      <t>サクセイ</t>
    </rPh>
    <rPh sb="6" eb="8">
      <t>チュウイ</t>
    </rPh>
    <rPh sb="8" eb="10">
      <t>ジコウ</t>
    </rPh>
    <phoneticPr fontId="4"/>
  </si>
  <si>
    <t>名称等</t>
    <rPh sb="0" eb="2">
      <t>メイショウ</t>
    </rPh>
    <rPh sb="2" eb="3">
      <t>トウ</t>
    </rPh>
    <phoneticPr fontId="4"/>
  </si>
  <si>
    <t>説明</t>
    <rPh sb="0" eb="2">
      <t>セツメイ</t>
    </rPh>
    <phoneticPr fontId="4"/>
  </si>
  <si>
    <t>提出部数</t>
    <rPh sb="0" eb="4">
      <t>テイシュツブスウ</t>
    </rPh>
    <phoneticPr fontId="4"/>
  </si>
  <si>
    <t>2部</t>
    <rPh sb="1" eb="2">
      <t>ブ</t>
    </rPh>
    <phoneticPr fontId="4"/>
  </si>
  <si>
    <t>2部</t>
    <phoneticPr fontId="4"/>
  </si>
  <si>
    <t>添付書類1</t>
    <rPh sb="0" eb="4">
      <t>テンプショルイ</t>
    </rPh>
    <phoneticPr fontId="4"/>
  </si>
  <si>
    <t>1部</t>
    <rPh sb="1" eb="2">
      <t>ブ</t>
    </rPh>
    <phoneticPr fontId="4"/>
  </si>
  <si>
    <t>添付書類2</t>
    <rPh sb="0" eb="4">
      <t>テンプショルイ</t>
    </rPh>
    <phoneticPr fontId="4"/>
  </si>
  <si>
    <t>1部</t>
    <phoneticPr fontId="4"/>
  </si>
  <si>
    <t>その他(事業所在地を確認できる書類)</t>
    <rPh sb="2" eb="3">
      <t>タ</t>
    </rPh>
    <rPh sb="4" eb="6">
      <t>ジギョウ</t>
    </rPh>
    <rPh sb="6" eb="9">
      <t>ショザイチ</t>
    </rPh>
    <rPh sb="10" eb="12">
      <t>カクニン</t>
    </rPh>
    <rPh sb="15" eb="17">
      <t>ショルイ</t>
    </rPh>
    <phoneticPr fontId="4"/>
  </si>
  <si>
    <t>法人の場合は商業登記事項証明書(申請日から3か月以内に限る、コピーで可)</t>
    <rPh sb="0" eb="2">
      <t>ホウジン</t>
    </rPh>
    <rPh sb="3" eb="5">
      <t>バアイ</t>
    </rPh>
    <rPh sb="6" eb="8">
      <t>ショウギョウ</t>
    </rPh>
    <rPh sb="8" eb="10">
      <t>トウキ</t>
    </rPh>
    <rPh sb="10" eb="12">
      <t>ジコウ</t>
    </rPh>
    <rPh sb="12" eb="15">
      <t>ショウメイショ</t>
    </rPh>
    <rPh sb="16" eb="18">
      <t>シンセイ</t>
    </rPh>
    <rPh sb="18" eb="19">
      <t>ビ</t>
    </rPh>
    <rPh sb="23" eb="24">
      <t>ゲツ</t>
    </rPh>
    <rPh sb="24" eb="26">
      <t>イナイ</t>
    </rPh>
    <rPh sb="27" eb="28">
      <t>カギ</t>
    </rPh>
    <rPh sb="34" eb="35">
      <t>カ</t>
    </rPh>
    <phoneticPr fontId="4"/>
  </si>
  <si>
    <t>個人の場合は確定申告書の写し(直近のもの)</t>
    <rPh sb="0" eb="2">
      <t>コジン</t>
    </rPh>
    <rPh sb="3" eb="5">
      <t>バアイ</t>
    </rPh>
    <rPh sb="6" eb="11">
      <t>カクテイシンコクショ</t>
    </rPh>
    <rPh sb="12" eb="13">
      <t>ウツ</t>
    </rPh>
    <rPh sb="15" eb="17">
      <t>チョッキン</t>
    </rPh>
    <phoneticPr fontId="4"/>
  </si>
  <si>
    <t>作業
順番</t>
    <rPh sb="0" eb="2">
      <t>サギョウ</t>
    </rPh>
    <rPh sb="3" eb="5">
      <t>ジュンバン</t>
    </rPh>
    <phoneticPr fontId="4"/>
  </si>
  <si>
    <t>作業内容</t>
    <rPh sb="0" eb="2">
      <t>サギョウ</t>
    </rPh>
    <rPh sb="2" eb="4">
      <t>ナイヨウ</t>
    </rPh>
    <phoneticPr fontId="4"/>
  </si>
  <si>
    <t>←この色の部分は必ず入力が必要です。</t>
    <rPh sb="3" eb="4">
      <t>イロ</t>
    </rPh>
    <rPh sb="5" eb="7">
      <t>ブブン</t>
    </rPh>
    <rPh sb="8" eb="9">
      <t>カナラ</t>
    </rPh>
    <rPh sb="10" eb="12">
      <t>ニュウリョク</t>
    </rPh>
    <rPh sb="13" eb="15">
      <t>ヒツヨウ</t>
    </rPh>
    <phoneticPr fontId="4"/>
  </si>
  <si>
    <t>←この色の部分は空白でも構いません。</t>
    <rPh sb="3" eb="4">
      <t>イロ</t>
    </rPh>
    <rPh sb="5" eb="7">
      <t>ブブン</t>
    </rPh>
    <rPh sb="8" eb="10">
      <t>クウハク</t>
    </rPh>
    <rPh sb="12" eb="13">
      <t>カマ</t>
    </rPh>
    <phoneticPr fontId="4"/>
  </si>
  <si>
    <t>様式第５-(イ)-①</t>
    <phoneticPr fontId="4"/>
  </si>
  <si>
    <t>年</t>
    <rPh sb="0" eb="1">
      <t>ネン</t>
    </rPh>
    <phoneticPr fontId="4"/>
  </si>
  <si>
    <t>月</t>
    <rPh sb="0" eb="1">
      <t>ツキ</t>
    </rPh>
    <phoneticPr fontId="4"/>
  </si>
  <si>
    <t>日</t>
    <rPh sb="0" eb="1">
      <t>ニチ</t>
    </rPh>
    <phoneticPr fontId="4"/>
  </si>
  <si>
    <t>(</t>
    <phoneticPr fontId="4"/>
  </si>
  <si>
    <t>)年</t>
    <rPh sb="1" eb="2">
      <t>ネン</t>
    </rPh>
    <phoneticPr fontId="4"/>
  </si>
  <si>
    <t>1月</t>
    <rPh sb="1" eb="2">
      <t>ガツ</t>
    </rPh>
    <phoneticPr fontId="4"/>
  </si>
  <si>
    <t>1日</t>
    <rPh sb="1" eb="2">
      <t>ニチ</t>
    </rPh>
    <phoneticPr fontId="4"/>
  </si>
  <si>
    <t>2月</t>
    <rPh sb="1" eb="2">
      <t>ガツ</t>
    </rPh>
    <phoneticPr fontId="4"/>
  </si>
  <si>
    <t>2日</t>
    <rPh sb="1" eb="2">
      <t>ニチ</t>
    </rPh>
    <phoneticPr fontId="4"/>
  </si>
  <si>
    <t>3月</t>
  </si>
  <si>
    <t>3日</t>
    <rPh sb="1" eb="2">
      <t>ニチ</t>
    </rPh>
    <phoneticPr fontId="4"/>
  </si>
  <si>
    <t>申請日</t>
    <rPh sb="0" eb="3">
      <t>シンセイビ</t>
    </rPh>
    <phoneticPr fontId="4"/>
  </si>
  <si>
    <t>4月</t>
  </si>
  <si>
    <t>4日</t>
    <rPh sb="1" eb="2">
      <t>ニチ</t>
    </rPh>
    <phoneticPr fontId="4"/>
  </si>
  <si>
    <t>5月</t>
  </si>
  <si>
    <t>5日</t>
    <rPh sb="1" eb="2">
      <t>ニチ</t>
    </rPh>
    <phoneticPr fontId="4"/>
  </si>
  <si>
    <t>6月</t>
  </si>
  <si>
    <t>6日</t>
    <rPh sb="1" eb="2">
      <t>ニチ</t>
    </rPh>
    <phoneticPr fontId="4"/>
  </si>
  <si>
    <t>申請者情報</t>
    <rPh sb="0" eb="5">
      <t>シンセイシャジョウホウ</t>
    </rPh>
    <phoneticPr fontId="4"/>
  </si>
  <si>
    <t>7月</t>
  </si>
  <si>
    <t>7日</t>
    <rPh sb="1" eb="2">
      <t>ニチ</t>
    </rPh>
    <phoneticPr fontId="4"/>
  </si>
  <si>
    <t>8月</t>
  </si>
  <si>
    <t>8日</t>
    <rPh sb="1" eb="2">
      <t>ニチ</t>
    </rPh>
    <phoneticPr fontId="4"/>
  </si>
  <si>
    <t>9月</t>
  </si>
  <si>
    <t>9日</t>
    <rPh sb="1" eb="2">
      <t>ニチ</t>
    </rPh>
    <phoneticPr fontId="4"/>
  </si>
  <si>
    <t>10月</t>
  </si>
  <si>
    <t>10日</t>
    <rPh sb="2" eb="3">
      <t>ニチ</t>
    </rPh>
    <phoneticPr fontId="4"/>
  </si>
  <si>
    <t>11月</t>
  </si>
  <si>
    <t>11日</t>
    <rPh sb="2" eb="3">
      <t>ニチ</t>
    </rPh>
    <phoneticPr fontId="4"/>
  </si>
  <si>
    <t>代理人電話番号</t>
    <rPh sb="0" eb="7">
      <t>ダイリニンデンワバンゴウ</t>
    </rPh>
    <phoneticPr fontId="4"/>
  </si>
  <si>
    <t>12月</t>
  </si>
  <si>
    <t>12日</t>
    <rPh sb="2" eb="3">
      <t>ニチ</t>
    </rPh>
    <phoneticPr fontId="4"/>
  </si>
  <si>
    <t>13日</t>
    <rPh sb="2" eb="3">
      <t>ニチ</t>
    </rPh>
    <phoneticPr fontId="4"/>
  </si>
  <si>
    <t>直近の売上高がわかる月</t>
    <rPh sb="0" eb="2">
      <t>チョッキン</t>
    </rPh>
    <rPh sb="3" eb="5">
      <t>ウリアゲ</t>
    </rPh>
    <rPh sb="5" eb="6">
      <t>ダカ</t>
    </rPh>
    <rPh sb="10" eb="11">
      <t>ツキ</t>
    </rPh>
    <phoneticPr fontId="4"/>
  </si>
  <si>
    <t>14日</t>
    <rPh sb="2" eb="3">
      <t>ニチ</t>
    </rPh>
    <phoneticPr fontId="4"/>
  </si>
  <si>
    <t>15日</t>
    <rPh sb="2" eb="3">
      <t>ニチ</t>
    </rPh>
    <phoneticPr fontId="4"/>
  </si>
  <si>
    <t>16日</t>
    <rPh sb="2" eb="3">
      <t>ニチ</t>
    </rPh>
    <phoneticPr fontId="4"/>
  </si>
  <si>
    <t>17日</t>
    <rPh sb="2" eb="3">
      <t>ニチ</t>
    </rPh>
    <phoneticPr fontId="4"/>
  </si>
  <si>
    <t>18日</t>
    <rPh sb="2" eb="3">
      <t>ニチ</t>
    </rPh>
    <phoneticPr fontId="4"/>
  </si>
  <si>
    <t>19日</t>
    <rPh sb="2" eb="3">
      <t>ニチ</t>
    </rPh>
    <phoneticPr fontId="4"/>
  </si>
  <si>
    <t>20日</t>
    <rPh sb="2" eb="3">
      <t>ニチ</t>
    </rPh>
    <phoneticPr fontId="4"/>
  </si>
  <si>
    <t>21日</t>
    <rPh sb="2" eb="3">
      <t>ニチ</t>
    </rPh>
    <phoneticPr fontId="4"/>
  </si>
  <si>
    <t>22日</t>
    <rPh sb="2" eb="3">
      <t>ニチ</t>
    </rPh>
    <phoneticPr fontId="4"/>
  </si>
  <si>
    <t>23日</t>
    <rPh sb="2" eb="3">
      <t>ニチ</t>
    </rPh>
    <phoneticPr fontId="4"/>
  </si>
  <si>
    <t>24日</t>
    <rPh sb="2" eb="3">
      <t>ニチ</t>
    </rPh>
    <phoneticPr fontId="4"/>
  </si>
  <si>
    <t>25日</t>
    <rPh sb="2" eb="3">
      <t>ニチ</t>
    </rPh>
    <phoneticPr fontId="4"/>
  </si>
  <si>
    <t>26日</t>
    <rPh sb="2" eb="3">
      <t>ニチ</t>
    </rPh>
    <phoneticPr fontId="4"/>
  </si>
  <si>
    <t>27日</t>
    <rPh sb="2" eb="3">
      <t>ニチ</t>
    </rPh>
    <phoneticPr fontId="4"/>
  </si>
  <si>
    <t>28日</t>
    <rPh sb="2" eb="3">
      <t>ニチ</t>
    </rPh>
    <phoneticPr fontId="4"/>
  </si>
  <si>
    <t>29日</t>
    <rPh sb="2" eb="3">
      <t>ニチ</t>
    </rPh>
    <phoneticPr fontId="4"/>
  </si>
  <si>
    <t>30日</t>
    <rPh sb="2" eb="3">
      <t>ニチ</t>
    </rPh>
    <phoneticPr fontId="4"/>
  </si>
  <si>
    <t>31日</t>
    <rPh sb="2" eb="3">
      <t>ニチ</t>
    </rPh>
    <phoneticPr fontId="4"/>
  </si>
  <si>
    <t>令和5</t>
  </si>
  <si>
    <t>令和6</t>
  </si>
  <si>
    <t>令和7</t>
  </si>
  <si>
    <t>令和8</t>
  </si>
  <si>
    <t>令和9</t>
  </si>
  <si>
    <t>令和10</t>
  </si>
  <si>
    <t>令和11</t>
  </si>
  <si>
    <t>令和12</t>
  </si>
  <si>
    <t>令和13</t>
  </si>
  <si>
    <t>令和14</t>
  </si>
  <si>
    <t>令和15</t>
  </si>
  <si>
    <t>令和16</t>
  </si>
  <si>
    <t>令和17</t>
  </si>
  <si>
    <t>令和18</t>
  </si>
  <si>
    <t>令和19</t>
  </si>
  <si>
    <t>令和20</t>
  </si>
  <si>
    <t>令和21</t>
  </si>
  <si>
    <t>令和22</t>
  </si>
  <si>
    <t>令和23</t>
  </si>
  <si>
    <t>令和24</t>
  </si>
  <si>
    <t>令和25</t>
  </si>
  <si>
    <t>令和26</t>
  </si>
  <si>
    <t>令和27</t>
  </si>
  <si>
    <t>令和28</t>
  </si>
  <si>
    <t>令和29</t>
  </si>
  <si>
    <t>令和30</t>
  </si>
  <si>
    <t>令和31</t>
  </si>
  <si>
    <t>令和32</t>
  </si>
  <si>
    <t>2023(令和5)年</t>
  </si>
  <si>
    <t>↑　年、月、日の順番で選択してください。</t>
    <phoneticPr fontId="1"/>
  </si>
  <si>
    <t>申請者名：</t>
  </si>
  <si>
    <t>（表１：事業が属する業種毎の最近１年間の売上高）</t>
    <phoneticPr fontId="1"/>
  </si>
  <si>
    <t>業種（※１）</t>
    <phoneticPr fontId="1"/>
  </si>
  <si>
    <t>構成比</t>
    <phoneticPr fontId="1"/>
  </si>
  <si>
    <t>全体の売上高</t>
    <phoneticPr fontId="1"/>
  </si>
  <si>
    <t>※１：業種欄には、営んでいる事業が属する全ての業種（日本標準産業分類の細分類番号と細分類業種名）を記載。細分類業種は全て指定業種に該当することが必要。</t>
    <phoneticPr fontId="1"/>
  </si>
  <si>
    <t>企業全体の最近３か月の売上高</t>
    <phoneticPr fontId="1"/>
  </si>
  <si>
    <t>企業全体の最近３か月の前年同期の売上高</t>
    <phoneticPr fontId="1"/>
  </si>
  <si>
    <t>円（注３）</t>
    <rPh sb="0" eb="1">
      <t>エン</t>
    </rPh>
    <phoneticPr fontId="4"/>
  </si>
  <si>
    <t>（注２）</t>
    <phoneticPr fontId="1"/>
  </si>
  <si>
    <t>％</t>
    <phoneticPr fontId="1"/>
  </si>
  <si>
    <t>売上高比較表</t>
    <phoneticPr fontId="1"/>
  </si>
  <si>
    <t>最近３ヶ月</t>
    <phoneticPr fontId="1"/>
  </si>
  <si>
    <t>金額【A】</t>
    <phoneticPr fontId="1"/>
  </si>
  <si>
    <t>前年同期間</t>
    <phoneticPr fontId="1"/>
  </si>
  <si>
    <t>金額【B】</t>
    <phoneticPr fontId="1"/>
  </si>
  <si>
    <t>合計</t>
    <rPh sb="0" eb="2">
      <t>ゴウケイ</t>
    </rPh>
    <phoneticPr fontId="1"/>
  </si>
  <si>
    <t>合計</t>
    <phoneticPr fontId="1"/>
  </si>
  <si>
    <t>上記について相違ありません。</t>
    <phoneticPr fontId="4"/>
  </si>
  <si>
    <t>減少率（Ｂ－Ａ）÷Ｂ×１００＝</t>
    <phoneticPr fontId="1"/>
  </si>
  <si>
    <t>％（５％以上減少）</t>
    <phoneticPr fontId="1"/>
  </si>
  <si>
    <t>％（実績）</t>
    <phoneticPr fontId="4"/>
  </si>
  <si>
    <t>様式第５-(イ)-②</t>
    <phoneticPr fontId="4"/>
  </si>
  <si>
    <r>
      <rPr>
        <b/>
        <i/>
        <u/>
        <sz val="11"/>
        <rFont val="ＭＳ Ｐゴシック"/>
        <family val="3"/>
        <charset val="128"/>
      </rPr>
      <t>主たる事業</t>
    </r>
    <r>
      <rPr>
        <sz val="11"/>
        <rFont val="ＭＳ Ｐゴシック"/>
        <family val="3"/>
        <charset val="128"/>
      </rPr>
      <t>（最近１年間の売上高等が最も大きい事業）が属する業種（主たる業種）</t>
    </r>
    <r>
      <rPr>
        <b/>
        <i/>
        <u/>
        <sz val="11"/>
        <rFont val="ＭＳ Ｐゴシック"/>
        <family val="3"/>
        <charset val="128"/>
      </rPr>
      <t>が指定業種である場合</t>
    </r>
    <phoneticPr fontId="1"/>
  </si>
  <si>
    <r>
      <rPr>
        <b/>
        <i/>
        <u/>
        <sz val="11"/>
        <rFont val="ＭＳ Ｐゴシック"/>
        <family val="3"/>
        <charset val="128"/>
      </rPr>
      <t>指定業種に属する事業の売上高等の減少が</t>
    </r>
    <r>
      <rPr>
        <sz val="11"/>
        <rFont val="ＭＳ Ｐゴシック"/>
        <family val="3"/>
        <charset val="128"/>
      </rPr>
      <t>申請者の</t>
    </r>
    <r>
      <rPr>
        <b/>
        <i/>
        <u/>
        <sz val="11"/>
        <rFont val="ＭＳ Ｐゴシック"/>
        <family val="3"/>
        <charset val="128"/>
      </rPr>
      <t>全体の売上高等に相当程度の影響を与えている場合</t>
    </r>
    <rPh sb="44" eb="46">
      <t>バアイ</t>
    </rPh>
    <phoneticPr fontId="4"/>
  </si>
  <si>
    <t>2061</t>
  </si>
  <si>
    <t>2071</t>
  </si>
  <si>
    <t>2072</t>
  </si>
  <si>
    <t>2051</t>
  </si>
  <si>
    <t>Ａ：申込時点における最近３か月間の売上高等</t>
    <phoneticPr fontId="4"/>
  </si>
  <si>
    <t>Ｂ：Ａの期間に対応する前年の３か月間の売上高等</t>
    <phoneticPr fontId="4"/>
  </si>
  <si>
    <r>
      <t>（注２）</t>
    </r>
    <r>
      <rPr>
        <u/>
        <sz val="7"/>
        <rFont val="ＭＳ Ｐゴシック"/>
        <family val="3"/>
        <charset val="128"/>
      </rPr>
      <t>　　　　　　　　　　</t>
    </r>
    <r>
      <rPr>
        <sz val="7"/>
        <rFont val="ＭＳ Ｐゴシック"/>
        <family val="3"/>
        <charset val="128"/>
      </rPr>
      <t>には、「販売数量の減少」又は「売上高の減少」等を入れる。</t>
    </r>
    <rPh sb="1" eb="2">
      <t>チュウ</t>
    </rPh>
    <phoneticPr fontId="1"/>
  </si>
  <si>
    <t>中小企業信用保険法第２条第５項第５号の規定による認定申請書(イ－②)</t>
    <phoneticPr fontId="1"/>
  </si>
  <si>
    <t xml:space="preserve"> 　私は、</t>
    <rPh sb="2" eb="3">
      <t>ワタシ</t>
    </rPh>
    <phoneticPr fontId="4"/>
  </si>
  <si>
    <t>売上高の減少</t>
    <rPh sb="0" eb="2">
      <t>ウリアゲ</t>
    </rPh>
    <rPh sb="2" eb="3">
      <t>ダカ</t>
    </rPh>
    <rPh sb="4" eb="6">
      <t>ゲンショウ</t>
    </rPh>
    <phoneticPr fontId="1"/>
  </si>
  <si>
    <t>業信用保険法第２条第５項第５号の規定に基づき認定されるようお願いします。</t>
    <phoneticPr fontId="4"/>
  </si>
  <si>
    <t>(注3)が生じているため、経営の安定に支障が生じておりますので、中小企</t>
    <rPh sb="1" eb="2">
      <t>チュウ</t>
    </rPh>
    <rPh sb="5" eb="6">
      <t>ショウ</t>
    </rPh>
    <phoneticPr fontId="4"/>
  </si>
  <si>
    <t>主たる業種の減少率</t>
    <rPh sb="0" eb="1">
      <t>シュ</t>
    </rPh>
    <rPh sb="3" eb="5">
      <t>ギョウシュ</t>
    </rPh>
    <rPh sb="6" eb="9">
      <t>ゲンショウリツ</t>
    </rPh>
    <phoneticPr fontId="4"/>
  </si>
  <si>
    <t>全体の減少率</t>
    <rPh sb="0" eb="2">
      <t>ゼンタイ</t>
    </rPh>
    <rPh sb="3" eb="6">
      <t>ゲンショウリツ</t>
    </rPh>
    <phoneticPr fontId="4"/>
  </si>
  <si>
    <t>主たる業種の売上高等</t>
    <rPh sb="6" eb="8">
      <t>ウリアゲ</t>
    </rPh>
    <rPh sb="8" eb="9">
      <t>タカ</t>
    </rPh>
    <rPh sb="9" eb="10">
      <t>トウ</t>
    </rPh>
    <phoneticPr fontId="1"/>
  </si>
  <si>
    <t>全体の売上高等</t>
    <phoneticPr fontId="1"/>
  </si>
  <si>
    <t>全体の売上高等</t>
    <rPh sb="0" eb="2">
      <t>ゼンタイ</t>
    </rPh>
    <rPh sb="3" eb="5">
      <t>ウリアゲ</t>
    </rPh>
    <rPh sb="5" eb="6">
      <t>タカ</t>
    </rPh>
    <rPh sb="6" eb="7">
      <t>トウ</t>
    </rPh>
    <phoneticPr fontId="1"/>
  </si>
  <si>
    <t>主たる業種の売上高等</t>
    <phoneticPr fontId="1"/>
  </si>
  <si>
    <r>
      <t>（注３）</t>
    </r>
    <r>
      <rPr>
        <u/>
        <sz val="7"/>
        <color theme="1"/>
        <rFont val="ＭＳ Ｐゴシック"/>
        <family val="3"/>
        <charset val="128"/>
      </rPr>
      <t>　　　　　　　　　　</t>
    </r>
    <r>
      <rPr>
        <sz val="7"/>
        <color theme="1"/>
        <rFont val="ＭＳ Ｐゴシック"/>
        <family val="3"/>
        <charset val="128"/>
      </rPr>
      <t>には、「販売数量の減少」又は「売上高の減少」等を入れる。</t>
    </r>
    <rPh sb="1" eb="2">
      <t>チュウ</t>
    </rPh>
    <phoneticPr fontId="1"/>
  </si>
  <si>
    <r>
      <t>（注２）</t>
    </r>
    <r>
      <rPr>
        <u/>
        <sz val="7"/>
        <color theme="1"/>
        <rFont val="ＭＳ Ｐゴシック"/>
        <family val="3"/>
        <charset val="128"/>
      </rPr>
      <t>　　　　　　　　　　</t>
    </r>
    <r>
      <rPr>
        <sz val="7"/>
        <color theme="1"/>
        <rFont val="ＭＳ Ｐゴシック"/>
        <family val="3"/>
        <charset val="128"/>
      </rPr>
      <t>には、主たる事業が属する業種（日本標準産業分類の細分類番号と細分類業種名）を記載。</t>
    </r>
    <rPh sb="1" eb="2">
      <t>チュウ</t>
    </rPh>
    <rPh sb="17" eb="18">
      <t>シュ</t>
    </rPh>
    <rPh sb="20" eb="22">
      <t>ジギョウ</t>
    </rPh>
    <rPh sb="23" eb="24">
      <t>ゾク</t>
    </rPh>
    <rPh sb="26" eb="28">
      <t>ギョウシュ</t>
    </rPh>
    <rPh sb="29" eb="37">
      <t>ニホンヒョウジュンサンギョウブンルイ</t>
    </rPh>
    <rPh sb="38" eb="43">
      <t>サイブンルイバンゴウ</t>
    </rPh>
    <rPh sb="44" eb="50">
      <t>サイブンルイギョウシュメイ</t>
    </rPh>
    <rPh sb="52" eb="54">
      <t>キサイ</t>
    </rPh>
    <phoneticPr fontId="1"/>
  </si>
  <si>
    <t>（注１）本様式は、主たる事業（最近１年間の売上高等が最も大きい事業）が属する業種（主たる業種）が指定業種である場合であって、主たる業種及び申</t>
    <rPh sb="1" eb="2">
      <t>チュウ</t>
    </rPh>
    <rPh sb="9" eb="10">
      <t>シュ</t>
    </rPh>
    <rPh sb="12" eb="14">
      <t>ジギョウ</t>
    </rPh>
    <rPh sb="15" eb="17">
      <t>サイキン</t>
    </rPh>
    <rPh sb="18" eb="20">
      <t>ネンカン</t>
    </rPh>
    <rPh sb="21" eb="23">
      <t>ウリアゲ</t>
    </rPh>
    <rPh sb="23" eb="24">
      <t>ダカ</t>
    </rPh>
    <rPh sb="24" eb="25">
      <t>トウ</t>
    </rPh>
    <rPh sb="26" eb="27">
      <t>モット</t>
    </rPh>
    <rPh sb="28" eb="29">
      <t>オオ</t>
    </rPh>
    <rPh sb="31" eb="33">
      <t>ジギョウ</t>
    </rPh>
    <rPh sb="35" eb="36">
      <t>ゾク</t>
    </rPh>
    <rPh sb="38" eb="40">
      <t>ギョウシュ</t>
    </rPh>
    <rPh sb="41" eb="42">
      <t>シュ</t>
    </rPh>
    <rPh sb="44" eb="46">
      <t>ギョウシュ</t>
    </rPh>
    <rPh sb="48" eb="52">
      <t>シテイギョウシュ</t>
    </rPh>
    <rPh sb="55" eb="57">
      <t>バアイ</t>
    </rPh>
    <rPh sb="62" eb="63">
      <t>シュ</t>
    </rPh>
    <rPh sb="65" eb="67">
      <t>ギョウシュ</t>
    </rPh>
    <rPh sb="67" eb="68">
      <t>オヨ</t>
    </rPh>
    <rPh sb="69" eb="70">
      <t>サル</t>
    </rPh>
    <phoneticPr fontId="1"/>
  </si>
  <si>
    <t>　　　　者全体の売上高等の双方が認定基準を満たす場合に使用する。</t>
    <phoneticPr fontId="1"/>
  </si>
  <si>
    <t>　当社の主たる事業が属する業種は</t>
    <rPh sb="1" eb="3">
      <t>トウシャ</t>
    </rPh>
    <rPh sb="4" eb="5">
      <t>シュ</t>
    </rPh>
    <rPh sb="7" eb="9">
      <t>ジギョウ</t>
    </rPh>
    <rPh sb="10" eb="11">
      <t>ゾク</t>
    </rPh>
    <rPh sb="13" eb="15">
      <t>ギョウシュ</t>
    </rPh>
    <phoneticPr fontId="1"/>
  </si>
  <si>
    <t>業種（※２）</t>
    <phoneticPr fontId="1"/>
  </si>
  <si>
    <t>最近１年間の売上高</t>
    <rPh sb="3" eb="5">
      <t>ネンカン</t>
    </rPh>
    <phoneticPr fontId="1"/>
  </si>
  <si>
    <t>（※１）</t>
    <phoneticPr fontId="1"/>
  </si>
  <si>
    <t>※１：最近１年間の売上高が最大の業種名（主たる業種）を記載。主たる業種は指定業種であることが必要。</t>
    <rPh sb="3" eb="5">
      <t>サイキン</t>
    </rPh>
    <rPh sb="6" eb="8">
      <t>ネンカン</t>
    </rPh>
    <rPh sb="9" eb="12">
      <t>ウリアゲダカ</t>
    </rPh>
    <rPh sb="13" eb="15">
      <t>サイダイ</t>
    </rPh>
    <rPh sb="16" eb="19">
      <t>ギョウシュメイ</t>
    </rPh>
    <rPh sb="20" eb="21">
      <t>シュ</t>
    </rPh>
    <rPh sb="23" eb="25">
      <t>ギョウシュ</t>
    </rPh>
    <rPh sb="30" eb="31">
      <t>シュ</t>
    </rPh>
    <phoneticPr fontId="1"/>
  </si>
  <si>
    <t>※２：業種欄には、日本標準産業分類の細分類番号と細分類業種名を記載。</t>
    <rPh sb="5" eb="6">
      <t>ラン</t>
    </rPh>
    <rPh sb="31" eb="33">
      <t>キサイ</t>
    </rPh>
    <phoneticPr fontId="1"/>
  </si>
  <si>
    <t>（表２：最近３か月の売上高）</t>
    <phoneticPr fontId="1"/>
  </si>
  <si>
    <t>（表３：最近３か月の前年同期の売上高）</t>
    <phoneticPr fontId="1"/>
  </si>
  <si>
    <t>（主たる業種の減少率）</t>
    <phoneticPr fontId="1"/>
  </si>
  <si>
    <t>（全体の減少率）</t>
    <phoneticPr fontId="1"/>
  </si>
  <si>
    <t>【B’】</t>
    <phoneticPr fontId="4"/>
  </si>
  <si>
    <t>直近1年間の売上高計算</t>
    <rPh sb="0" eb="2">
      <t>チョッキン</t>
    </rPh>
    <rPh sb="3" eb="5">
      <t>ネンカン</t>
    </rPh>
    <rPh sb="6" eb="8">
      <t>ウリアゲ</t>
    </rPh>
    <rPh sb="8" eb="9">
      <t>ダカ</t>
    </rPh>
    <rPh sb="9" eb="11">
      <t>ケイサン</t>
    </rPh>
    <phoneticPr fontId="4"/>
  </si>
  <si>
    <t>業種名</t>
    <rPh sb="0" eb="3">
      <t>ギョウシュメイナ</t>
    </rPh>
    <phoneticPr fontId="1"/>
  </si>
  <si>
    <t>売上高(円)</t>
    <phoneticPr fontId="1"/>
  </si>
  <si>
    <t>②売上高が2番目の業種</t>
    <rPh sb="1" eb="3">
      <t>ウリアゲ</t>
    </rPh>
    <rPh sb="3" eb="4">
      <t>ダカ</t>
    </rPh>
    <rPh sb="6" eb="8">
      <t>バンメ</t>
    </rPh>
    <rPh sb="9" eb="11">
      <t>ギョウシュ</t>
    </rPh>
    <phoneticPr fontId="4"/>
  </si>
  <si>
    <t>③売上高が3番目の業種</t>
    <rPh sb="1" eb="3">
      <t>ウリアゲ</t>
    </rPh>
    <rPh sb="3" eb="4">
      <t>ダカ</t>
    </rPh>
    <rPh sb="6" eb="8">
      <t>バンメ</t>
    </rPh>
    <rPh sb="9" eb="11">
      <t>ギョウシュ</t>
    </rPh>
    <phoneticPr fontId="4"/>
  </si>
  <si>
    <t>④売上高が4番目の業種</t>
    <rPh sb="1" eb="3">
      <t>ウリアゲ</t>
    </rPh>
    <rPh sb="3" eb="4">
      <t>ダカ</t>
    </rPh>
    <rPh sb="6" eb="8">
      <t>バンメ</t>
    </rPh>
    <rPh sb="9" eb="11">
      <t>ギョウシュ</t>
    </rPh>
    <phoneticPr fontId="4"/>
  </si>
  <si>
    <t>中小企業信用保険法第２条第５項第５号の規定による認定申請書(イ－③)</t>
    <phoneticPr fontId="1"/>
  </si>
  <si>
    <t>※１：業種欄には、日本標準産業分類の細分類番号と細分類業種名を記載。</t>
    <rPh sb="5" eb="6">
      <t>ラン</t>
    </rPh>
    <rPh sb="31" eb="33">
      <t>キサイ</t>
    </rPh>
    <phoneticPr fontId="1"/>
  </si>
  <si>
    <t>金額【B’】</t>
    <phoneticPr fontId="1"/>
  </si>
  <si>
    <t>（表２：主たる業種の最近３か月及び最近３か月の前年同期の売上高）</t>
    <rPh sb="15" eb="16">
      <t>オヨ</t>
    </rPh>
    <phoneticPr fontId="1"/>
  </si>
  <si>
    <t>金額【A’】</t>
    <phoneticPr fontId="1"/>
  </si>
  <si>
    <t>（表３：企業全体の最近３か月及び最近３か月の前年同期の売上高）</t>
    <phoneticPr fontId="1"/>
  </si>
  <si>
    <t>小数点第2位を切捨て</t>
    <rPh sb="0" eb="3">
      <t>ショウスウテン</t>
    </rPh>
    <rPh sb="3" eb="4">
      <t>ダイ</t>
    </rPh>
    <rPh sb="5" eb="6">
      <t>イ</t>
    </rPh>
    <rPh sb="7" eb="9">
      <t>キリス</t>
    </rPh>
    <phoneticPr fontId="1"/>
  </si>
  <si>
    <r>
      <t>（注２）</t>
    </r>
    <r>
      <rPr>
        <u/>
        <sz val="7"/>
        <rFont val="ＭＳ Ｐゴシック"/>
        <family val="3"/>
        <charset val="128"/>
      </rPr>
      <t>　　　　　　　　　　</t>
    </r>
    <r>
      <rPr>
        <sz val="7"/>
        <rFont val="ＭＳ Ｐゴシック"/>
        <family val="3"/>
        <charset val="128"/>
      </rPr>
      <t>には、主たる事業が属する業種（日本標準産業分類の細分類番号と細分類業種名）を記載。</t>
    </r>
    <rPh sb="1" eb="2">
      <t>チュウ</t>
    </rPh>
    <rPh sb="17" eb="18">
      <t>シュ</t>
    </rPh>
    <rPh sb="20" eb="22">
      <t>ジギョウ</t>
    </rPh>
    <rPh sb="23" eb="24">
      <t>ゾク</t>
    </rPh>
    <rPh sb="26" eb="28">
      <t>ギョウシュ</t>
    </rPh>
    <rPh sb="29" eb="37">
      <t>ニホンヒョウジュンサンギョウブンルイ</t>
    </rPh>
    <rPh sb="38" eb="43">
      <t>サイブンルイバンゴウ</t>
    </rPh>
    <rPh sb="44" eb="50">
      <t>サイブンルイギョウシュメイ</t>
    </rPh>
    <rPh sb="52" eb="54">
      <t>キサイ</t>
    </rPh>
    <phoneticPr fontId="1"/>
  </si>
  <si>
    <r>
      <t>（注３）</t>
    </r>
    <r>
      <rPr>
        <u/>
        <sz val="7"/>
        <rFont val="ＭＳ Ｐゴシック"/>
        <family val="3"/>
        <charset val="128"/>
      </rPr>
      <t>　　　　　　　　　　</t>
    </r>
    <r>
      <rPr>
        <sz val="7"/>
        <rFont val="ＭＳ Ｐゴシック"/>
        <family val="3"/>
        <charset val="128"/>
      </rPr>
      <t>には、「販売数量の減少」又は「売上高の減少」等を入れる。</t>
    </r>
    <rPh sb="1" eb="2">
      <t>チュウ</t>
    </rPh>
    <phoneticPr fontId="1"/>
  </si>
  <si>
    <t>①売上高が最大である指定業種</t>
    <rPh sb="1" eb="3">
      <t>ウリアゲ</t>
    </rPh>
    <rPh sb="3" eb="4">
      <t>ダカ</t>
    </rPh>
    <rPh sb="5" eb="7">
      <t>サイダイ</t>
    </rPh>
    <rPh sb="10" eb="12">
      <t>シテイ</t>
    </rPh>
    <rPh sb="12" eb="14">
      <t>ギョウシュ</t>
    </rPh>
    <phoneticPr fontId="4"/>
  </si>
  <si>
    <t>（表）</t>
    <rPh sb="1" eb="2">
      <t>ヒョウ</t>
    </rPh>
    <phoneticPr fontId="1"/>
  </si>
  <si>
    <t>（表）</t>
    <rPh sb="1" eb="2">
      <t>ヒョウ</t>
    </rPh>
    <phoneticPr fontId="1"/>
  </si>
  <si>
    <t>※表には、指定業種であって、売上高等の減少が生じている事業が属する業種（日本標準産業</t>
    <rPh sb="5" eb="9">
      <t>シテイギョウシュ</t>
    </rPh>
    <rPh sb="14" eb="18">
      <t>ウリアゲダカトウ</t>
    </rPh>
    <rPh sb="19" eb="21">
      <t>ゲンショウ</t>
    </rPh>
    <rPh sb="22" eb="23">
      <t>ショウ</t>
    </rPh>
    <phoneticPr fontId="1"/>
  </si>
  <si>
    <t>Ｄ</t>
    <phoneticPr fontId="4"/>
  </si>
  <si>
    <t>割合</t>
    <rPh sb="0" eb="2">
      <t>ワリアイ</t>
    </rPh>
    <phoneticPr fontId="4"/>
  </si>
  <si>
    <r>
      <t>Ａ：申込時点における</t>
    </r>
    <r>
      <rPr>
        <sz val="9"/>
        <rFont val="ＭＳ Ｐゴシック"/>
        <family val="3"/>
        <charset val="128"/>
      </rPr>
      <t>最近３か月間</t>
    </r>
    <r>
      <rPr>
        <sz val="9"/>
        <color rgb="FF000000"/>
        <rFont val="ＭＳ Ｐゴシック"/>
        <family val="3"/>
        <charset val="128"/>
      </rPr>
      <t>の指定業種に属する事業の売上高等</t>
    </r>
    <rPh sb="17" eb="21">
      <t>シテイギョウシュ</t>
    </rPh>
    <rPh sb="22" eb="23">
      <t>ゾク</t>
    </rPh>
    <rPh sb="25" eb="27">
      <t>ジギョウ</t>
    </rPh>
    <phoneticPr fontId="4"/>
  </si>
  <si>
    <r>
      <t>Ｂ：Ａの期間に</t>
    </r>
    <r>
      <rPr>
        <sz val="9"/>
        <rFont val="ＭＳ Ｐゴシック"/>
        <family val="3"/>
        <charset val="128"/>
      </rPr>
      <t>対応する前年の３か月間</t>
    </r>
    <r>
      <rPr>
        <sz val="9"/>
        <color rgb="FF000000"/>
        <rFont val="ＭＳ Ｐゴシック"/>
        <family val="3"/>
        <charset val="128"/>
      </rPr>
      <t>の指定業種に属する事業の売上高等</t>
    </r>
    <phoneticPr fontId="4"/>
  </si>
  <si>
    <r>
      <t>Ｄ：Ａの期間に</t>
    </r>
    <r>
      <rPr>
        <sz val="9"/>
        <rFont val="ＭＳ Ｐゴシック"/>
        <family val="3"/>
        <charset val="128"/>
      </rPr>
      <t>対応する前年の３か月間</t>
    </r>
    <r>
      <rPr>
        <sz val="9"/>
        <color rgb="FF000000"/>
        <rFont val="ＭＳ Ｐゴシック"/>
        <family val="3"/>
        <charset val="128"/>
      </rPr>
      <t>の全体の売上高等</t>
    </r>
    <rPh sb="19" eb="21">
      <t>ゼンタイ</t>
    </rPh>
    <phoneticPr fontId="4"/>
  </si>
  <si>
    <t>（２）企業全体の売上高等の減少率</t>
    <rPh sb="3" eb="7">
      <t>キギョウゼンタイ</t>
    </rPh>
    <rPh sb="8" eb="12">
      <t>ウリアゲダカトウ</t>
    </rPh>
    <rPh sb="13" eb="16">
      <t>ゲンショウリツ</t>
    </rPh>
    <phoneticPr fontId="1"/>
  </si>
  <si>
    <t>Ｄ－Ｃ</t>
    <phoneticPr fontId="4"/>
  </si>
  <si>
    <t>Ｃ：Ａの期間の全体の売上高等</t>
    <rPh sb="4" eb="6">
      <t>キカン</t>
    </rPh>
    <rPh sb="7" eb="9">
      <t>ゼンタイ</t>
    </rPh>
    <phoneticPr fontId="4"/>
  </si>
  <si>
    <t>（１）前年の企業全体の売上高等に対する、上記の表に記載した指定業種（以下同じ。）に属する事</t>
    <rPh sb="3" eb="5">
      <t>ゼンネン</t>
    </rPh>
    <rPh sb="6" eb="10">
      <t>キギョウゼンタイ</t>
    </rPh>
    <rPh sb="11" eb="15">
      <t>ウリアゲダカトウ</t>
    </rPh>
    <rPh sb="16" eb="17">
      <t>タイ</t>
    </rPh>
    <rPh sb="20" eb="22">
      <t>ジョウキ</t>
    </rPh>
    <rPh sb="23" eb="24">
      <t>ヒョウ</t>
    </rPh>
    <rPh sb="25" eb="27">
      <t>キサイ</t>
    </rPh>
    <rPh sb="29" eb="31">
      <t>シテイ</t>
    </rPh>
    <rPh sb="31" eb="33">
      <t>ギョウシュ</t>
    </rPh>
    <rPh sb="34" eb="36">
      <t>イカ</t>
    </rPh>
    <rPh sb="36" eb="37">
      <t>オナ</t>
    </rPh>
    <rPh sb="41" eb="42">
      <t>ゾク</t>
    </rPh>
    <rPh sb="44" eb="45">
      <t>コト</t>
    </rPh>
    <phoneticPr fontId="1"/>
  </si>
  <si>
    <t>業の売上高等の減少額等の割合</t>
    <rPh sb="2" eb="6">
      <t>ウリアゲダカトウ</t>
    </rPh>
    <rPh sb="7" eb="11">
      <t>ゲンショウガクトウ</t>
    </rPh>
    <rPh sb="12" eb="14">
      <t>ワリアイ</t>
    </rPh>
    <phoneticPr fontId="1"/>
  </si>
  <si>
    <t>％</t>
    <phoneticPr fontId="4"/>
  </si>
  <si>
    <t>分類の細分類番号と細分類業種名）を記載。当該業種が複数ある場合には、その中で、最近１</t>
    <rPh sb="25" eb="27">
      <t>フクスウ</t>
    </rPh>
    <rPh sb="29" eb="31">
      <t>バアイ</t>
    </rPh>
    <rPh sb="36" eb="37">
      <t>ナカ</t>
    </rPh>
    <phoneticPr fontId="1"/>
  </si>
  <si>
    <t>年間で最も売上高等が大きい事業が属する業種を左上の太枠に記載。</t>
    <phoneticPr fontId="1"/>
  </si>
  <si>
    <t>（注１）本様式は、指定業種に属する事業の売上高等の減少が申請者全体の売上高等に相当程度の影響を与えていることによって、申請者全体の売
　　　　上高等が認定基準を満たす場合に使用する。</t>
    <rPh sb="1" eb="2">
      <t>チュウ</t>
    </rPh>
    <rPh sb="20" eb="24">
      <t>ウリアゲダカトウ</t>
    </rPh>
    <rPh sb="25" eb="27">
      <t>ゲンショウ</t>
    </rPh>
    <rPh sb="28" eb="33">
      <t>シンセイシャゼンタイ</t>
    </rPh>
    <rPh sb="34" eb="38">
      <t>ウリアゲダカトウ</t>
    </rPh>
    <rPh sb="39" eb="43">
      <t>ソウトウテイド</t>
    </rPh>
    <rPh sb="44" eb="46">
      <t>エイキョウ</t>
    </rPh>
    <rPh sb="47" eb="48">
      <t>アタ</t>
    </rPh>
    <rPh sb="59" eb="62">
      <t>シンセイシャ</t>
    </rPh>
    <rPh sb="62" eb="64">
      <t>ゼンタイ</t>
    </rPh>
    <rPh sb="65" eb="66">
      <t>バイ</t>
    </rPh>
    <rPh sb="71" eb="72">
      <t>ウエ</t>
    </rPh>
    <rPh sb="72" eb="73">
      <t>ダカ</t>
    </rPh>
    <rPh sb="73" eb="74">
      <t>トウ</t>
    </rPh>
    <rPh sb="75" eb="79">
      <t>ニンテイキジュン</t>
    </rPh>
    <rPh sb="80" eb="81">
      <t>ミ</t>
    </rPh>
    <phoneticPr fontId="1"/>
  </si>
  <si>
    <t>（表１：売上高が減少している指定業種）</t>
    <rPh sb="8" eb="10">
      <t>ゲンショウ</t>
    </rPh>
    <rPh sb="14" eb="18">
      <t>シテイギョウシュ</t>
    </rPh>
    <phoneticPr fontId="1"/>
  </si>
  <si>
    <t>【Ｂ】</t>
    <phoneticPr fontId="1"/>
  </si>
  <si>
    <t>円</t>
    <rPh sb="0" eb="1">
      <t>エン</t>
    </rPh>
    <phoneticPr fontId="1"/>
  </si>
  <si>
    <t>【Ｃ】</t>
    <phoneticPr fontId="1"/>
  </si>
  <si>
    <t>減少額</t>
    <rPh sb="0" eb="3">
      <t>ゲンショウガク</t>
    </rPh>
    <phoneticPr fontId="1"/>
  </si>
  <si>
    <t>ａ．売上高が減少している
指定業種（※１）</t>
    <rPh sb="2" eb="5">
      <t>ウリアゲダカ</t>
    </rPh>
    <rPh sb="6" eb="8">
      <t>ゲンショウ</t>
    </rPh>
    <rPh sb="13" eb="15">
      <t>シテイ</t>
    </rPh>
    <phoneticPr fontId="1"/>
  </si>
  <si>
    <t>ｂ．最近３か月の前年同期の
売上高（※２）</t>
    <rPh sb="2" eb="4">
      <t>サイキン</t>
    </rPh>
    <rPh sb="6" eb="7">
      <t>ゲツ</t>
    </rPh>
    <rPh sb="8" eb="10">
      <t>ゼンネン</t>
    </rPh>
    <rPh sb="10" eb="12">
      <t>ドウキ</t>
    </rPh>
    <rPh sb="14" eb="16">
      <t>ウリアゲ</t>
    </rPh>
    <rPh sb="16" eb="17">
      <t>ダカ</t>
    </rPh>
    <phoneticPr fontId="1"/>
  </si>
  <si>
    <t>【Ａ】</t>
    <phoneticPr fontId="1"/>
  </si>
  <si>
    <t>※１：認定申請書の表には、a.欄に記載する指定業種（日本標準産業分類の細分類番号と細分類業種名）と同じ業種を記載。a.欄には売上高が把握できるている指定業種のみの記載でも可。</t>
    <rPh sb="3" eb="8">
      <t>ニンテイシンセイショ</t>
    </rPh>
    <rPh sb="9" eb="10">
      <t>ヒョウ</t>
    </rPh>
    <rPh sb="17" eb="19">
      <t>キサイ</t>
    </rPh>
    <rPh sb="21" eb="23">
      <t>シテイ</t>
    </rPh>
    <rPh sb="49" eb="50">
      <t>オナ</t>
    </rPh>
    <rPh sb="51" eb="53">
      <t>ギョウシュ</t>
    </rPh>
    <rPh sb="62" eb="65">
      <t>ウリアゲダカ</t>
    </rPh>
    <rPh sb="66" eb="68">
      <t>ハアク</t>
    </rPh>
    <rPh sb="74" eb="78">
      <t>シテイギョウシュ</t>
    </rPh>
    <rPh sb="81" eb="83">
      <t>キサイ</t>
    </rPh>
    <rPh sb="85" eb="86">
      <t>カ</t>
    </rPh>
    <phoneticPr fontId="1"/>
  </si>
  <si>
    <t>※２：指定業種の売上高を合算して記載することも可。</t>
    <phoneticPr fontId="1"/>
  </si>
  <si>
    <t>※２：指定業種の売上高を合算して記載することも可。</t>
    <phoneticPr fontId="1"/>
  </si>
  <si>
    <t>（表２：全体の売上高）</t>
    <rPh sb="4" eb="6">
      <t>ゼンタイ</t>
    </rPh>
    <phoneticPr fontId="1"/>
  </si>
  <si>
    <t>最近３か月の前年同期の
全体の売上高</t>
    <rPh sb="0" eb="2">
      <t>サイキン</t>
    </rPh>
    <rPh sb="4" eb="5">
      <t>ゲツ</t>
    </rPh>
    <rPh sb="6" eb="10">
      <t>ゼンネンドウキ</t>
    </rPh>
    <rPh sb="12" eb="14">
      <t>ゼンタイ</t>
    </rPh>
    <rPh sb="15" eb="18">
      <t>ウリアゲダカ</t>
    </rPh>
    <phoneticPr fontId="1"/>
  </si>
  <si>
    <t>【Ｄ】</t>
    <phoneticPr fontId="1"/>
  </si>
  <si>
    <t>（１）前年の企業全体の売上高等に対する、指定業種に属する事業の売上高等の減少額等の割合</t>
    <rPh sb="3" eb="5">
      <t>ゼンネン</t>
    </rPh>
    <rPh sb="6" eb="10">
      <t>キギョウゼンタイ</t>
    </rPh>
    <rPh sb="11" eb="15">
      <t>ウリアゲダカトウ</t>
    </rPh>
    <rPh sb="16" eb="17">
      <t>タイ</t>
    </rPh>
    <rPh sb="20" eb="24">
      <t>シテイギョウシュ</t>
    </rPh>
    <rPh sb="25" eb="26">
      <t>ゾク</t>
    </rPh>
    <rPh sb="28" eb="30">
      <t>ジギョウ</t>
    </rPh>
    <rPh sb="31" eb="33">
      <t>ウリアゲ</t>
    </rPh>
    <rPh sb="33" eb="34">
      <t>ダカ</t>
    </rPh>
    <rPh sb="34" eb="35">
      <t>トウ</t>
    </rPh>
    <rPh sb="36" eb="39">
      <t>ゲンショウガク</t>
    </rPh>
    <rPh sb="39" eb="40">
      <t>トウ</t>
    </rPh>
    <rPh sb="41" eb="43">
      <t>ワリアイ</t>
    </rPh>
    <phoneticPr fontId="1"/>
  </si>
  <si>
    <t>【Ｄ】</t>
    <phoneticPr fontId="4"/>
  </si>
  <si>
    <t>【Ｂ】</t>
    <phoneticPr fontId="4"/>
  </si>
  <si>
    <t>円-【Ａ】</t>
    <rPh sb="0" eb="1">
      <t>エン</t>
    </rPh>
    <phoneticPr fontId="1"/>
  </si>
  <si>
    <t>（２）企業全体の売上高等の減少額率</t>
    <rPh sb="3" eb="7">
      <t>キギョウゼンタイ</t>
    </rPh>
    <rPh sb="8" eb="12">
      <t>ウリアゲダカトウ</t>
    </rPh>
    <rPh sb="13" eb="16">
      <t>ゲンショウガク</t>
    </rPh>
    <rPh sb="16" eb="17">
      <t>リツ</t>
    </rPh>
    <phoneticPr fontId="1"/>
  </si>
  <si>
    <t>円-【Ｃ】</t>
    <rPh sb="0" eb="1">
      <t>エン</t>
    </rPh>
    <phoneticPr fontId="1"/>
  </si>
  <si>
    <t>（注）認定申請にあたっては、表１に記載している指定業種に属する事業を営んでいることが疎明できる書類等（例えば、取り扱っている製品・サービス等を疎明できる書類、許認可証など）や、上記の売上高が分かる書類等（例えば、試算表や売上台帳など）の提出が必要です。</t>
    <rPh sb="14" eb="15">
      <t>ヒョウ</t>
    </rPh>
    <rPh sb="17" eb="19">
      <t>キサイ</t>
    </rPh>
    <rPh sb="31" eb="33">
      <t>ジギョウ</t>
    </rPh>
    <rPh sb="34" eb="35">
      <t>イトナ</t>
    </rPh>
    <rPh sb="42" eb="44">
      <t>ソメイ</t>
    </rPh>
    <phoneticPr fontId="1"/>
  </si>
  <si>
    <t>（注）認定申請にあたっては、主たる業種に属する事業を営んでいることが疎明できる書類等（例えば、取り扱っている商品製品・サービス等を疎明できる書類、許認可証など）や上記の売上高が分かる書類等（例えば、試算表や売上台帳など）の提出が必要です。</t>
    <rPh sb="20" eb="21">
      <t>ゾク</t>
    </rPh>
    <rPh sb="23" eb="25">
      <t>ジギョウ</t>
    </rPh>
    <rPh sb="26" eb="27">
      <t>イトナ</t>
    </rPh>
    <rPh sb="34" eb="36">
      <t>ソメイ</t>
    </rPh>
    <rPh sb="39" eb="42">
      <t>ショルイトウ</t>
    </rPh>
    <rPh sb="47" eb="48">
      <t>ト</t>
    </rPh>
    <rPh sb="49" eb="50">
      <t>アツカ</t>
    </rPh>
    <rPh sb="54" eb="56">
      <t>ショウヒン</t>
    </rPh>
    <rPh sb="56" eb="58">
      <t>セイヒン</t>
    </rPh>
    <rPh sb="63" eb="64">
      <t>トウ</t>
    </rPh>
    <rPh sb="70" eb="72">
      <t>ショルイ</t>
    </rPh>
    <rPh sb="73" eb="76">
      <t>キョニンカ</t>
    </rPh>
    <rPh sb="76" eb="77">
      <t>ショウ</t>
    </rPh>
    <phoneticPr fontId="1"/>
  </si>
  <si>
    <t>（注）認定申請にあたっては、主たる業種に属する事業を営んでいることが疎明できる書類等（例えば、取り扱っている商品製品・サービス等を疎明できる書類、許認可証など）や上記の売上高が分かる書類等（例えば、試算表や売上台帳など）の提出が必要です。</t>
    <rPh sb="20" eb="21">
      <t>ゾク</t>
    </rPh>
    <rPh sb="23" eb="25">
      <t>ジギョウ</t>
    </rPh>
    <rPh sb="26" eb="27">
      <t>イトナ</t>
    </rPh>
    <rPh sb="39" eb="42">
      <t>ショルイトウ</t>
    </rPh>
    <rPh sb="47" eb="48">
      <t>ト</t>
    </rPh>
    <rPh sb="49" eb="50">
      <t>アツカ</t>
    </rPh>
    <rPh sb="54" eb="56">
      <t>ショウヒン</t>
    </rPh>
    <rPh sb="56" eb="58">
      <t>セイヒン</t>
    </rPh>
    <rPh sb="63" eb="64">
      <t>トウ</t>
    </rPh>
    <rPh sb="70" eb="72">
      <t>ショルイ</t>
    </rPh>
    <rPh sb="73" eb="76">
      <t>キョニンカ</t>
    </rPh>
    <rPh sb="76" eb="77">
      <t>ショウ</t>
    </rPh>
    <phoneticPr fontId="1"/>
  </si>
  <si>
    <t>（注）認定申請にあたっては、営んでいる事業が全て指定業種に属することが疎明できる書類等（例えば、取り扱っている製品・サービス等を疎明できる書類、許認可証など）や、上記の売上高が分かる書類等（例えば、試算表や売上台帳など）の提出が必要です。</t>
    <phoneticPr fontId="1"/>
  </si>
  <si>
    <r>
      <t>①売上高が最大である</t>
    </r>
    <r>
      <rPr>
        <b/>
        <u/>
        <sz val="8"/>
        <rFont val="ＭＳ ゴシック"/>
        <family val="3"/>
        <charset val="128"/>
      </rPr>
      <t>指定業種</t>
    </r>
    <rPh sb="1" eb="3">
      <t>ウリアゲ</t>
    </rPh>
    <rPh sb="3" eb="4">
      <t>ダカ</t>
    </rPh>
    <rPh sb="5" eb="7">
      <t>サイダイ</t>
    </rPh>
    <rPh sb="10" eb="12">
      <t>シテイ</t>
    </rPh>
    <rPh sb="12" eb="14">
      <t>ギョウシュ</t>
    </rPh>
    <phoneticPr fontId="4"/>
  </si>
  <si>
    <r>
      <t xml:space="preserve">②売上高等が減
少している
</t>
    </r>
    <r>
      <rPr>
        <b/>
        <u/>
        <sz val="8"/>
        <rFont val="ＭＳ ゴシック"/>
        <family val="3"/>
        <charset val="128"/>
      </rPr>
      <t>指定業種</t>
    </r>
    <rPh sb="1" eb="5">
      <t>ウリアゲダカトウ</t>
    </rPh>
    <rPh sb="6" eb="7">
      <t>ヘ</t>
    </rPh>
    <rPh sb="8" eb="9">
      <t>ショウ</t>
    </rPh>
    <rPh sb="14" eb="16">
      <t>シテイ</t>
    </rPh>
    <rPh sb="16" eb="18">
      <t>ギョウシュ</t>
    </rPh>
    <phoneticPr fontId="4"/>
  </si>
  <si>
    <t>①売上高が最大の指定業種でない主たる業種</t>
    <rPh sb="1" eb="3">
      <t>ウリアゲ</t>
    </rPh>
    <rPh sb="3" eb="4">
      <t>ダカ</t>
    </rPh>
    <rPh sb="5" eb="7">
      <t>サイダイ</t>
    </rPh>
    <rPh sb="15" eb="16">
      <t>シュ</t>
    </rPh>
    <rPh sb="18" eb="20">
      <t>ギョウシュ</t>
    </rPh>
    <phoneticPr fontId="4"/>
  </si>
  <si>
    <r>
      <t xml:space="preserve">③左記②以外の
</t>
    </r>
    <r>
      <rPr>
        <b/>
        <u/>
        <sz val="8"/>
        <rFont val="ＭＳ ゴシック"/>
        <family val="3"/>
        <charset val="128"/>
      </rPr>
      <t>指定業種</t>
    </r>
    <rPh sb="1" eb="3">
      <t>サキ</t>
    </rPh>
    <rPh sb="4" eb="6">
      <t>イガイ</t>
    </rPh>
    <rPh sb="8" eb="10">
      <t>シテイ</t>
    </rPh>
    <rPh sb="10" eb="12">
      <t>ギョウシュ</t>
    </rPh>
    <phoneticPr fontId="4"/>
  </si>
  <si>
    <t>④左記①以外の
指定業種でない
従たる業種</t>
    <rPh sb="1" eb="3">
      <t>サキ</t>
    </rPh>
    <rPh sb="4" eb="6">
      <t>イガイ</t>
    </rPh>
    <rPh sb="8" eb="10">
      <t>シテイ</t>
    </rPh>
    <rPh sb="10" eb="12">
      <t>ギョウシュ</t>
    </rPh>
    <rPh sb="19" eb="21">
      <t>ギョウシュ</t>
    </rPh>
    <phoneticPr fontId="4"/>
  </si>
  <si>
    <t>小数点第2位を切捨て</t>
    <phoneticPr fontId="1"/>
  </si>
  <si>
    <t>（表２事業が属する業種毎の最近３か月の前年同期の売上高）</t>
    <rPh sb="1" eb="2">
      <t>ヒョウ</t>
    </rPh>
    <phoneticPr fontId="4"/>
  </si>
  <si>
    <t>（表１：事業が属する業種毎の最近３か月の売上高）</t>
    <phoneticPr fontId="1"/>
  </si>
  <si>
    <t>主たる業種</t>
    <phoneticPr fontId="1"/>
  </si>
  <si>
    <t>合計</t>
    <phoneticPr fontId="1"/>
  </si>
  <si>
    <t>④売上高が4番目
の指定業種</t>
    <phoneticPr fontId="4"/>
  </si>
  <si>
    <t>③売上高が3番目
の指定業種</t>
    <phoneticPr fontId="4"/>
  </si>
  <si>
    <t>②売上高が2番目
の指定業種</t>
    <phoneticPr fontId="4"/>
  </si>
  <si>
    <t>指定業種でない
従たる業種</t>
    <phoneticPr fontId="1"/>
  </si>
  <si>
    <t>左記以外の
従たる指定業種</t>
    <rPh sb="0" eb="2">
      <t>サキ</t>
    </rPh>
    <rPh sb="2" eb="4">
      <t>イガイ</t>
    </rPh>
    <rPh sb="9" eb="11">
      <t>シテイ</t>
    </rPh>
    <rPh sb="11" eb="13">
      <t>ギョウシュ</t>
    </rPh>
    <phoneticPr fontId="1"/>
  </si>
  <si>
    <t>減少している
従たる指定業種</t>
    <phoneticPr fontId="1"/>
  </si>
  <si>
    <t>Ａ</t>
    <phoneticPr fontId="1"/>
  </si>
  <si>
    <t>C</t>
    <phoneticPr fontId="1"/>
  </si>
  <si>
    <t>最近３ヶ月の
前年同期</t>
    <phoneticPr fontId="1"/>
  </si>
  <si>
    <t>B</t>
    <phoneticPr fontId="1"/>
  </si>
  <si>
    <t>D</t>
    <phoneticPr fontId="1"/>
  </si>
  <si>
    <t>（１）前年の企業全体の売上高等に対する、指定業種に属する事業の売上高等の減少額等の割合</t>
    <phoneticPr fontId="1"/>
  </si>
  <si>
    <t>減少率（Ｂ－Ａ）÷Ｄ×１００＝</t>
    <phoneticPr fontId="1"/>
  </si>
  <si>
    <t>減少率（Ｄ－Ｃ）÷Ｄ×１００＝</t>
    <phoneticPr fontId="1"/>
  </si>
  <si>
    <t>円</t>
    <rPh sb="0" eb="1">
      <t>エン</t>
    </rPh>
    <phoneticPr fontId="1"/>
  </si>
  <si>
    <t>％</t>
    <phoneticPr fontId="1"/>
  </si>
  <si>
    <t>円-【A】</t>
    <rPh sb="0" eb="1">
      <t>エン</t>
    </rPh>
    <phoneticPr fontId="1"/>
  </si>
  <si>
    <t>円-【A’】</t>
    <rPh sb="0" eb="1">
      <t>エン</t>
    </rPh>
    <phoneticPr fontId="1"/>
  </si>
  <si>
    <t>円</t>
    <rPh sb="0" eb="1">
      <t>エン</t>
    </rPh>
    <phoneticPr fontId="1"/>
  </si>
  <si>
    <t>（注２）</t>
    <phoneticPr fontId="1"/>
  </si>
  <si>
    <t>が生じている</t>
    <phoneticPr fontId="1"/>
  </si>
  <si>
    <t>ため、経営の安定に支障が生じておりますので、中小企業信用保険法第２条第５項第５号の規</t>
    <phoneticPr fontId="4"/>
  </si>
  <si>
    <t>定に基づき認定されるようお願いします。</t>
    <phoneticPr fontId="4"/>
  </si>
  <si>
    <t>売上高の減少</t>
    <phoneticPr fontId="1"/>
  </si>
  <si>
    <t>主たる業種の最近３か月の売上高【Ａ】</t>
    <phoneticPr fontId="1"/>
  </si>
  <si>
    <t>企業全体の最近３か月の売上高【Ａ’】</t>
    <phoneticPr fontId="1"/>
  </si>
  <si>
    <t>主たる業種の最近３か月の前年同期の売上高【Ｂ】</t>
    <phoneticPr fontId="1"/>
  </si>
  <si>
    <t>企業全体の最近３か月の前年同期の売上高【Ｂ’】</t>
    <phoneticPr fontId="1"/>
  </si>
  <si>
    <t>必須項目</t>
    <phoneticPr fontId="1"/>
  </si>
  <si>
    <t>任意項目</t>
    <phoneticPr fontId="1"/>
  </si>
  <si>
    <t>2129</t>
    <phoneticPr fontId="1"/>
  </si>
  <si>
    <t>その他のセメント製品製造業</t>
    <rPh sb="2" eb="3">
      <t>タ</t>
    </rPh>
    <rPh sb="8" eb="10">
      <t>セイヒン</t>
    </rPh>
    <rPh sb="10" eb="13">
      <t>セイゾウギョウ</t>
    </rPh>
    <phoneticPr fontId="1"/>
  </si>
  <si>
    <t>2132</t>
    <phoneticPr fontId="1"/>
  </si>
  <si>
    <t>普通れんが製造業</t>
    <rPh sb="0" eb="2">
      <t>フツウ</t>
    </rPh>
    <rPh sb="5" eb="8">
      <t>セイゾウギョウ</t>
    </rPh>
    <phoneticPr fontId="1"/>
  </si>
  <si>
    <t>2129</t>
    <phoneticPr fontId="1"/>
  </si>
  <si>
    <t>2132</t>
    <phoneticPr fontId="1"/>
  </si>
  <si>
    <t>2061</t>
    <phoneticPr fontId="1"/>
  </si>
  <si>
    <t>2071</t>
    <phoneticPr fontId="1"/>
  </si>
  <si>
    <t>かばん製造業</t>
    <phoneticPr fontId="1"/>
  </si>
  <si>
    <t>その他のセメント製品製造業</t>
    <phoneticPr fontId="1"/>
  </si>
  <si>
    <t>セーフティネット５号の申請に必要な書類</t>
    <rPh sb="11" eb="13">
      <t>シンセイ</t>
    </rPh>
    <rPh sb="14" eb="16">
      <t>ヒツヨウ</t>
    </rPh>
    <rPh sb="17" eb="19">
      <t>ショルイ</t>
    </rPh>
    <phoneticPr fontId="4"/>
  </si>
  <si>
    <t>申請書(様式第５-(イ)-①、(イ)-②、(イ)-③)の入力の仕方</t>
    <rPh sb="0" eb="3">
      <t>シンセイショ</t>
    </rPh>
    <rPh sb="4" eb="6">
      <t>ヨウシキ</t>
    </rPh>
    <rPh sb="6" eb="7">
      <t>ダイ</t>
    </rPh>
    <rPh sb="28" eb="30">
      <t>ニュウリョク</t>
    </rPh>
    <rPh sb="31" eb="33">
      <t>シカタ</t>
    </rPh>
    <phoneticPr fontId="1"/>
  </si>
  <si>
    <r>
      <rPr>
        <sz val="11"/>
        <rFont val="ＭＳ Ｐゴシック"/>
        <family val="3"/>
        <charset val="128"/>
      </rPr>
      <t>上記内容を確認し、申請する様式の</t>
    </r>
    <r>
      <rPr>
        <b/>
        <i/>
        <sz val="11"/>
        <color rgb="FFFF0000"/>
        <rFont val="ＭＳ Ｐゴシック"/>
        <family val="3"/>
        <charset val="128"/>
      </rPr>
      <t>赤色</t>
    </r>
    <r>
      <rPr>
        <sz val="11"/>
        <color theme="1"/>
        <rFont val="ＭＳ Ｐゴシック"/>
        <family val="3"/>
        <charset val="128"/>
      </rPr>
      <t>の「</t>
    </r>
    <r>
      <rPr>
        <b/>
        <i/>
        <u/>
        <sz val="11"/>
        <rFont val="ＭＳ Ｐゴシック"/>
        <family val="3"/>
        <charset val="128"/>
      </rPr>
      <t>入力表</t>
    </r>
    <r>
      <rPr>
        <sz val="11"/>
        <color theme="1"/>
        <rFont val="ＭＳ Ｐゴシック"/>
        <family val="3"/>
        <charset val="128"/>
      </rPr>
      <t>」シートを選択してください。</t>
    </r>
    <rPh sb="0" eb="2">
      <t>ジョウキ</t>
    </rPh>
    <rPh sb="2" eb="4">
      <t>ナイヨウ</t>
    </rPh>
    <rPh sb="5" eb="7">
      <t>カクニン</t>
    </rPh>
    <rPh sb="9" eb="11">
      <t>シンセイ</t>
    </rPh>
    <rPh sb="13" eb="15">
      <t>ヨウシキ</t>
    </rPh>
    <rPh sb="16" eb="18">
      <t>アカイロ</t>
    </rPh>
    <rPh sb="20" eb="22">
      <t>ニュウリョク</t>
    </rPh>
    <rPh sb="22" eb="23">
      <t>ヒョウ</t>
    </rPh>
    <rPh sb="28" eb="30">
      <t>センタク</t>
    </rPh>
    <phoneticPr fontId="1"/>
  </si>
  <si>
    <r>
      <t>同シート上段の「申請年月日</t>
    </r>
    <r>
      <rPr>
        <b/>
        <i/>
        <u/>
        <sz val="11"/>
        <color rgb="FF9999FF"/>
        <rFont val="ＭＳ Ｐゴシック"/>
        <family val="3"/>
        <charset val="128"/>
      </rPr>
      <t>(紫色セル)</t>
    </r>
    <r>
      <rPr>
        <sz val="11"/>
        <color theme="1"/>
        <rFont val="ＭＳ Ｐゴシック"/>
        <family val="3"/>
        <charset val="128"/>
      </rPr>
      <t>」を選択してください。空白のままでも構いません。また、年のみ、年・月のみの選択も可能です。</t>
    </r>
    <rPh sb="0" eb="1">
      <t>ドウ</t>
    </rPh>
    <rPh sb="4" eb="6">
      <t>ジョウダン</t>
    </rPh>
    <rPh sb="8" eb="10">
      <t>シンセイ</t>
    </rPh>
    <rPh sb="14" eb="15">
      <t>ムラサキ</t>
    </rPh>
    <rPh sb="15" eb="16">
      <t>イロ</t>
    </rPh>
    <rPh sb="21" eb="23">
      <t>センタク</t>
    </rPh>
    <rPh sb="30" eb="32">
      <t>クウハク</t>
    </rPh>
    <rPh sb="37" eb="38">
      <t>カマ</t>
    </rPh>
    <rPh sb="46" eb="47">
      <t>ネン</t>
    </rPh>
    <rPh sb="50" eb="51">
      <t>ネン</t>
    </rPh>
    <rPh sb="52" eb="53">
      <t>ツキ</t>
    </rPh>
    <rPh sb="56" eb="58">
      <t>センタク</t>
    </rPh>
    <rPh sb="59" eb="61">
      <t>カノウ</t>
    </rPh>
    <phoneticPr fontId="1"/>
  </si>
  <si>
    <r>
      <t>同シート上段の「申請者情報</t>
    </r>
    <r>
      <rPr>
        <b/>
        <i/>
        <u/>
        <sz val="11"/>
        <color rgb="FF9999FF"/>
        <rFont val="ＭＳ Ｐゴシック"/>
        <family val="3"/>
        <charset val="128"/>
      </rPr>
      <t>(紫色セル)</t>
    </r>
    <r>
      <rPr>
        <sz val="11"/>
        <color theme="1"/>
        <rFont val="ＭＳ Ｐゴシック"/>
        <family val="3"/>
        <charset val="128"/>
      </rPr>
      <t>」に所在地、企業名、代表者名、電話番号(代理申請の場合は代理人、代理人電話番号も)を入力してください。入力しない場合は、印刷後に該当箇所へ署名もしくはゴム判を押してください。</t>
    </r>
    <rPh sb="0" eb="1">
      <t>ドウ</t>
    </rPh>
    <rPh sb="4" eb="6">
      <t>ジョウダン</t>
    </rPh>
    <rPh sb="8" eb="11">
      <t>シンセイシャ</t>
    </rPh>
    <rPh sb="11" eb="13">
      <t>ジョウホウ</t>
    </rPh>
    <rPh sb="21" eb="24">
      <t>ショザイチ</t>
    </rPh>
    <rPh sb="25" eb="27">
      <t>キギョウ</t>
    </rPh>
    <rPh sb="27" eb="28">
      <t>メイ</t>
    </rPh>
    <rPh sb="29" eb="32">
      <t>ダイヒョウシャ</t>
    </rPh>
    <rPh sb="32" eb="33">
      <t>メイ</t>
    </rPh>
    <rPh sb="34" eb="36">
      <t>デンワ</t>
    </rPh>
    <rPh sb="36" eb="38">
      <t>バンゴウ</t>
    </rPh>
    <rPh sb="39" eb="43">
      <t>ダイリシンセイ</t>
    </rPh>
    <rPh sb="44" eb="46">
      <t>バアイ</t>
    </rPh>
    <rPh sb="47" eb="50">
      <t>ダイリニン</t>
    </rPh>
    <rPh sb="61" eb="63">
      <t>ニュウリョク</t>
    </rPh>
    <rPh sb="88" eb="90">
      <t>ショメイ</t>
    </rPh>
    <phoneticPr fontId="1"/>
  </si>
  <si>
    <r>
      <t>同シート中段の「直近の売上高</t>
    </r>
    <r>
      <rPr>
        <b/>
        <i/>
        <u/>
        <sz val="11"/>
        <color rgb="FF00B050"/>
        <rFont val="ＭＳ Ｐゴシック"/>
        <family val="3"/>
        <charset val="128"/>
      </rPr>
      <t>(緑色セル)</t>
    </r>
    <r>
      <rPr>
        <sz val="11"/>
        <color theme="1"/>
        <rFont val="ＭＳ Ｐゴシック"/>
        <family val="3"/>
        <charset val="128"/>
      </rPr>
      <t>」がわかる月を選択してください。</t>
    </r>
    <rPh sb="0" eb="1">
      <t>ドウ</t>
    </rPh>
    <rPh sb="4" eb="6">
      <t>チュウダン</t>
    </rPh>
    <rPh sb="8" eb="10">
      <t>チョッキン</t>
    </rPh>
    <rPh sb="11" eb="13">
      <t>ウリアゲ</t>
    </rPh>
    <rPh sb="13" eb="14">
      <t>タカ</t>
    </rPh>
    <rPh sb="25" eb="26">
      <t>ツキ</t>
    </rPh>
    <rPh sb="27" eb="29">
      <t>センタク</t>
    </rPh>
    <phoneticPr fontId="1"/>
  </si>
  <si>
    <r>
      <rPr>
        <b/>
        <i/>
        <sz val="11"/>
        <color rgb="FF0070C0"/>
        <rFont val="ＭＳ Ｐゴシック"/>
        <family val="3"/>
        <charset val="128"/>
      </rPr>
      <t>青色</t>
    </r>
    <r>
      <rPr>
        <sz val="11"/>
        <color theme="1"/>
        <rFont val="ＭＳ Ｐゴシック"/>
        <family val="3"/>
        <charset val="128"/>
      </rPr>
      <t>の「</t>
    </r>
    <r>
      <rPr>
        <b/>
        <i/>
        <sz val="11"/>
        <rFont val="ＭＳ Ｐゴシック"/>
        <family val="3"/>
        <charset val="128"/>
      </rPr>
      <t>5号(イ)-①申請書</t>
    </r>
    <r>
      <rPr>
        <sz val="11"/>
        <color theme="1"/>
        <rFont val="ＭＳ Ｐゴシック"/>
        <family val="3"/>
        <charset val="128"/>
      </rPr>
      <t>」、「</t>
    </r>
    <r>
      <rPr>
        <b/>
        <i/>
        <sz val="11"/>
        <color theme="1"/>
        <rFont val="ＭＳ Ｐゴシック"/>
        <family val="3"/>
        <charset val="128"/>
      </rPr>
      <t>5号(イ)-②申請書</t>
    </r>
    <r>
      <rPr>
        <sz val="11"/>
        <color theme="1"/>
        <rFont val="ＭＳ Ｐゴシック"/>
        <family val="3"/>
        <charset val="128"/>
      </rPr>
      <t>」または「</t>
    </r>
    <r>
      <rPr>
        <b/>
        <i/>
        <sz val="11"/>
        <rFont val="ＭＳ Ｐゴシック"/>
        <family val="3"/>
        <charset val="128"/>
      </rPr>
      <t>5号(イ)-③申請書</t>
    </r>
    <r>
      <rPr>
        <sz val="11"/>
        <color theme="1"/>
        <rFont val="ＭＳ Ｐゴシック"/>
        <family val="3"/>
        <charset val="128"/>
      </rPr>
      <t>」シートの内容を確認し、申請する様式を印刷後すべてに実印を押印のうえ、ご提出ください。
なお、</t>
    </r>
    <r>
      <rPr>
        <b/>
        <i/>
        <u/>
        <sz val="11"/>
        <color rgb="FFFF0000"/>
        <rFont val="ＭＳ Ｐゴシック"/>
        <family val="3"/>
        <charset val="128"/>
      </rPr>
      <t>「5号(イ)-①申請書」</t>
    </r>
    <r>
      <rPr>
        <sz val="11"/>
        <color rgb="FFFF0000"/>
        <rFont val="ＭＳ Ｐゴシック"/>
        <family val="3"/>
        <charset val="128"/>
      </rPr>
      <t>、</t>
    </r>
    <r>
      <rPr>
        <b/>
        <i/>
        <u/>
        <sz val="11"/>
        <color rgb="FFFF0000"/>
        <rFont val="ＭＳ Ｐゴシック"/>
        <family val="3"/>
        <charset val="128"/>
      </rPr>
      <t>「5号(イ)-②申請書」</t>
    </r>
    <r>
      <rPr>
        <sz val="11"/>
        <color theme="1"/>
        <rFont val="ＭＳ Ｐゴシック"/>
        <family val="3"/>
        <charset val="128"/>
      </rPr>
      <t>または</t>
    </r>
    <r>
      <rPr>
        <b/>
        <i/>
        <u/>
        <sz val="11"/>
        <color rgb="FFFF0000"/>
        <rFont val="ＭＳ Ｐゴシック"/>
        <family val="3"/>
        <charset val="128"/>
      </rPr>
      <t>「5号(イ)-③申請書」</t>
    </r>
    <r>
      <rPr>
        <sz val="11"/>
        <color theme="1"/>
        <rFont val="ＭＳ Ｐゴシック"/>
        <family val="3"/>
        <charset val="128"/>
      </rPr>
      <t>は</t>
    </r>
    <r>
      <rPr>
        <b/>
        <i/>
        <u/>
        <sz val="11"/>
        <color rgb="FFFF0000"/>
        <rFont val="ＭＳ Ｐゴシック"/>
        <family val="3"/>
        <charset val="128"/>
      </rPr>
      <t>2部提出</t>
    </r>
    <r>
      <rPr>
        <sz val="11"/>
        <color theme="1"/>
        <rFont val="ＭＳ Ｐゴシック"/>
        <family val="3"/>
        <charset val="128"/>
      </rPr>
      <t>です。必ず</t>
    </r>
    <r>
      <rPr>
        <b/>
        <i/>
        <u/>
        <sz val="11"/>
        <color rgb="FFFF0000"/>
        <rFont val="ＭＳ Ｐゴシック"/>
        <family val="3"/>
        <charset val="128"/>
      </rPr>
      <t>2部提出</t>
    </r>
    <r>
      <rPr>
        <sz val="11"/>
        <color theme="1"/>
        <rFont val="ＭＳ Ｐゴシック"/>
        <family val="3"/>
        <charset val="128"/>
      </rPr>
      <t>をお願いします。</t>
    </r>
    <rPh sb="0" eb="2">
      <t>アオイロ</t>
    </rPh>
    <rPh sb="47" eb="49">
      <t>ナイヨウ</t>
    </rPh>
    <rPh sb="50" eb="52">
      <t>カクニン</t>
    </rPh>
    <rPh sb="61" eb="63">
      <t>インサツ</t>
    </rPh>
    <rPh sb="63" eb="64">
      <t>ゴ</t>
    </rPh>
    <rPh sb="68" eb="70">
      <t>ジツイン</t>
    </rPh>
    <rPh sb="71" eb="73">
      <t>オウイン</t>
    </rPh>
    <rPh sb="78" eb="80">
      <t>テイシュツ</t>
    </rPh>
    <rPh sb="132" eb="134">
      <t>テイシュツ</t>
    </rPh>
    <rPh sb="137" eb="138">
      <t>カナラ</t>
    </rPh>
    <rPh sb="140" eb="141">
      <t>ブ</t>
    </rPh>
    <rPh sb="141" eb="143">
      <t>テイシュツ</t>
    </rPh>
    <rPh sb="145" eb="146">
      <t>ネガ</t>
    </rPh>
    <phoneticPr fontId="1"/>
  </si>
  <si>
    <r>
      <rPr>
        <b/>
        <i/>
        <u/>
        <sz val="11"/>
        <rFont val="ＭＳ Ｐゴシック"/>
        <family val="3"/>
        <charset val="128"/>
      </rPr>
      <t>※記入例について</t>
    </r>
    <r>
      <rPr>
        <b/>
        <i/>
        <u/>
        <sz val="11"/>
        <color rgb="FFFF0000"/>
        <rFont val="ＭＳ Ｐゴシック"/>
        <family val="3"/>
        <charset val="128"/>
      </rPr>
      <t xml:space="preserve">
赤文字は入力が必要な部分です。</t>
    </r>
    <r>
      <rPr>
        <b/>
        <i/>
        <u/>
        <sz val="11"/>
        <color rgb="FF0070C0"/>
        <rFont val="ＭＳ Ｐゴシック"/>
        <family val="3"/>
        <charset val="128"/>
      </rPr>
      <t>青文字は入力表から転記されていることを表しています。</t>
    </r>
    <rPh sb="1" eb="4">
      <t>キニュウレイ</t>
    </rPh>
    <rPh sb="9" eb="12">
      <t>アカモジ</t>
    </rPh>
    <rPh sb="13" eb="15">
      <t>ニュウリョク</t>
    </rPh>
    <rPh sb="16" eb="18">
      <t>ヒツヨウ</t>
    </rPh>
    <rPh sb="19" eb="21">
      <t>ブブン</t>
    </rPh>
    <rPh sb="24" eb="25">
      <t>アオ</t>
    </rPh>
    <rPh sb="25" eb="27">
      <t>モジ</t>
    </rPh>
    <rPh sb="28" eb="30">
      <t>ニュウリョク</t>
    </rPh>
    <rPh sb="30" eb="31">
      <t>ヒョウ</t>
    </rPh>
    <rPh sb="33" eb="35">
      <t>テンキ</t>
    </rPh>
    <rPh sb="43" eb="44">
      <t>アラワ</t>
    </rPh>
    <phoneticPr fontId="1"/>
  </si>
  <si>
    <r>
      <rPr>
        <b/>
        <i/>
        <u/>
        <sz val="11"/>
        <rFont val="ＭＳ Ｐゴシック"/>
        <family val="3"/>
        <charset val="128"/>
      </rPr>
      <t>１つの指定業種に属する事業のみを営んでいる場合</t>
    </r>
    <r>
      <rPr>
        <sz val="11"/>
        <rFont val="ＭＳ Ｐゴシック"/>
        <family val="3"/>
        <charset val="128"/>
      </rPr>
      <t>、または、</t>
    </r>
    <r>
      <rPr>
        <b/>
        <i/>
        <u/>
        <sz val="11"/>
        <rFont val="ＭＳ Ｐゴシック"/>
        <family val="3"/>
        <charset val="128"/>
      </rPr>
      <t>営んでいる複数の事業が全て指定業種に属する場合</t>
    </r>
    <rPh sb="3" eb="5">
      <t>シテイ</t>
    </rPh>
    <rPh sb="5" eb="7">
      <t>ギョウシュ</t>
    </rPh>
    <rPh sb="8" eb="9">
      <t>ゾク</t>
    </rPh>
    <rPh sb="11" eb="13">
      <t>ジギョウ</t>
    </rPh>
    <rPh sb="16" eb="17">
      <t>イトナ</t>
    </rPh>
    <rPh sb="21" eb="23">
      <t>バアイ</t>
    </rPh>
    <rPh sb="28" eb="29">
      <t>イトナ</t>
    </rPh>
    <rPh sb="33" eb="35">
      <t>フクスウ</t>
    </rPh>
    <rPh sb="36" eb="38">
      <t>ジギョウ</t>
    </rPh>
    <rPh sb="39" eb="40">
      <t>スベ</t>
    </rPh>
    <rPh sb="41" eb="43">
      <t>シテイ</t>
    </rPh>
    <rPh sb="43" eb="45">
      <t>ギョウシュ</t>
    </rPh>
    <rPh sb="46" eb="47">
      <t>ゾク</t>
    </rPh>
    <rPh sb="49" eb="51">
      <t>バアイ</t>
    </rPh>
    <phoneticPr fontId="4"/>
  </si>
  <si>
    <t>（セーフティネット５号(イ)-①添付書類1）</t>
    <phoneticPr fontId="1"/>
  </si>
  <si>
    <t>（セーフティネット５号(イ)-①添付書類2）</t>
    <phoneticPr fontId="1"/>
  </si>
  <si>
    <t>（セーフティネット５号(イ)-②添付書類1）</t>
    <phoneticPr fontId="1"/>
  </si>
  <si>
    <t>（セーフティネット５号(イ)-②添付書類2）</t>
    <phoneticPr fontId="1"/>
  </si>
  <si>
    <t>（セーフティネット５号(イ)-③添付書類1）</t>
    <phoneticPr fontId="1"/>
  </si>
  <si>
    <t>（セーフティネット５号(イ)-③添付書類2）</t>
    <phoneticPr fontId="1"/>
  </si>
  <si>
    <t>事業が属する業種毎の最近１年間の売上高(イ-①、イ-②)、指定業種及び全体の売上高(イ-③)など</t>
    <rPh sb="29" eb="33">
      <t>シテイギョウシュ</t>
    </rPh>
    <rPh sb="33" eb="34">
      <t>オヨ</t>
    </rPh>
    <rPh sb="35" eb="37">
      <t>ゼンタイ</t>
    </rPh>
    <rPh sb="38" eb="41">
      <t>ウリアゲダカ</t>
    </rPh>
    <phoneticPr fontId="4"/>
  </si>
  <si>
    <t>添付書類1の内訳(帳簿、残高試算表の写しなどでも可)</t>
    <rPh sb="6" eb="8">
      <t>ウチワケ</t>
    </rPh>
    <rPh sb="9" eb="11">
      <t>チョウボ</t>
    </rPh>
    <rPh sb="12" eb="14">
      <t>ザンダカ</t>
    </rPh>
    <rPh sb="14" eb="17">
      <t>シサンヒョウ</t>
    </rPh>
    <rPh sb="18" eb="19">
      <t>ウツ</t>
    </rPh>
    <rPh sb="24" eb="25">
      <t>カ</t>
    </rPh>
    <phoneticPr fontId="4"/>
  </si>
  <si>
    <t>上記作業4　を実行すると下段に入力が必要な対象月が表示されますので、業種別に各対象月の売上高を入力してください。</t>
    <rPh sb="0" eb="2">
      <t>ジョウキ</t>
    </rPh>
    <rPh sb="2" eb="4">
      <t>サギョウ</t>
    </rPh>
    <rPh sb="7" eb="9">
      <t>ジッコウ</t>
    </rPh>
    <rPh sb="12" eb="14">
      <t>カダン</t>
    </rPh>
    <rPh sb="15" eb="17">
      <t>ニュウリョク</t>
    </rPh>
    <rPh sb="18" eb="20">
      <t>ヒツヨウ</t>
    </rPh>
    <rPh sb="21" eb="23">
      <t>タイショウ</t>
    </rPh>
    <rPh sb="23" eb="24">
      <t>ツキ</t>
    </rPh>
    <rPh sb="25" eb="27">
      <t>ヒョウジ</t>
    </rPh>
    <rPh sb="34" eb="37">
      <t>ギョウシュベツ</t>
    </rPh>
    <rPh sb="38" eb="39">
      <t>カク</t>
    </rPh>
    <rPh sb="41" eb="42">
      <t>ツキ</t>
    </rPh>
    <rPh sb="43" eb="45">
      <t>ウリアゲ</t>
    </rPh>
    <rPh sb="45" eb="46">
      <t>タカ</t>
    </rPh>
    <rPh sb="47" eb="49">
      <t>ニュウリョク</t>
    </rPh>
    <phoneticPr fontId="1"/>
  </si>
  <si>
    <r>
      <t>同シート中段の「日本標準産業分類の細分類番号及び業種名(</t>
    </r>
    <r>
      <rPr>
        <b/>
        <i/>
        <u/>
        <sz val="11"/>
        <color rgb="FF00B050"/>
        <rFont val="ＭＳ Ｐゴシック"/>
        <family val="3"/>
        <charset val="128"/>
      </rPr>
      <t>緑色セル</t>
    </r>
    <r>
      <rPr>
        <sz val="11"/>
        <color theme="1"/>
        <rFont val="ＭＳ Ｐゴシック"/>
        <family val="3"/>
        <charset val="128"/>
      </rPr>
      <t>、</t>
    </r>
    <r>
      <rPr>
        <i/>
        <u/>
        <sz val="11"/>
        <color theme="1"/>
        <rFont val="ＭＳ Ｐゴシック"/>
        <family val="3"/>
        <charset val="128"/>
      </rPr>
      <t>必要に応じて</t>
    </r>
    <r>
      <rPr>
        <b/>
        <i/>
        <u/>
        <sz val="11"/>
        <color rgb="FF9999FF"/>
        <rFont val="ＭＳ Ｐゴシック"/>
        <family val="3"/>
        <charset val="128"/>
      </rPr>
      <t>紫色セル</t>
    </r>
    <r>
      <rPr>
        <sz val="11"/>
        <color theme="1"/>
        <rFont val="ＭＳ Ｐゴシック"/>
        <family val="3"/>
        <charset val="128"/>
      </rPr>
      <t>)を入力してください。</t>
    </r>
    <rPh sb="22" eb="23">
      <t>オヨ</t>
    </rPh>
    <rPh sb="24" eb="27">
      <t>ギョウシュメイ</t>
    </rPh>
    <rPh sb="33" eb="35">
      <t>ヒツヨウ</t>
    </rPh>
    <rPh sb="36" eb="37">
      <t>オウ</t>
    </rPh>
    <rPh sb="45" eb="47">
      <t>ニュウリョク</t>
    </rPh>
    <phoneticPr fontId="1"/>
  </si>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</sst>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0.0"/>
    <numFmt numFmtId="178" formatCode="[$-411]ggge&quot;年&quot;m&quot;月&quot;"/>
    <numFmt numFmtId="179" formatCode="0.00_ &quot;%&quot;"/>
    <numFmt numFmtId="180" formatCode="d"/>
    <numFmt numFmtId="181" formatCode="0&quot;月&quot;"/>
    <numFmt numFmtId="182" formatCode="d&quot;日&quot;"/>
    <numFmt numFmtId="183" formatCode="#,##0_);[Red]\(#,##0\)"/>
    <numFmt numFmtId="184" formatCode="#,##0.0"/>
    <numFmt numFmtId="185" formatCode="#,##0&quot;円&quot;"/>
  </numFmts>
  <fonts count="77">
    <font>
      <sz val="12"/>
      <color theme="1"/>
      <name val="ＭＳ 明朝"/>
      <family val="2"/>
      <charset val="128"/>
    </font>
    <font>
      <sz val="6"/>
      <name val="ＭＳ 明朝"/>
      <family val="2"/>
      <charset val="128"/>
    </font>
    <font>
      <sz val="11"/>
      <color theme="1"/>
      <name val="ＭＳ 明朝"/>
      <family val="2"/>
      <charset val="128"/>
    </font>
    <font>
      <sz val="11"/>
      <name val="ＭＳ Ｐゴシック"/>
      <family val="3"/>
      <charset val="128"/>
    </font>
    <font>
      <sz val="6"/>
      <name val="ＭＳ Ｐゴシック"/>
      <family val="3"/>
      <charset val="128"/>
    </font>
    <font>
      <sz val="11"/>
      <color theme="1"/>
      <name val="游ゴシック"/>
      <family val="3"/>
      <charset val="128"/>
      <scheme val="minor"/>
    </font>
    <font>
      <b/>
      <sz val="9"/>
      <color indexed="10"/>
      <name val="ＭＳ Ｐ明朝"/>
      <family val="1"/>
      <charset val="128"/>
    </font>
    <font>
      <sz val="11"/>
      <color theme="1"/>
      <name val="ＭＳ Ｐゴシック"/>
      <family val="3"/>
      <charset val="128"/>
    </font>
    <font>
      <sz val="11"/>
      <color rgb="FFFF0000"/>
      <name val="ＭＳ Ｐゴシック"/>
      <family val="3"/>
      <charset val="128"/>
    </font>
    <font>
      <sz val="11"/>
      <color rgb="FF000000"/>
      <name val="ＭＳ Ｐゴシック"/>
      <family val="3"/>
      <charset val="128"/>
    </font>
    <font>
      <u/>
      <sz val="11"/>
      <color rgb="FF000000"/>
      <name val="ＭＳ Ｐゴシック"/>
      <family val="3"/>
      <charset val="128"/>
    </font>
    <font>
      <sz val="9"/>
      <name val="ＭＳ Ｐゴシック"/>
      <family val="3"/>
      <charset val="128"/>
    </font>
    <font>
      <sz val="12"/>
      <color theme="1"/>
      <name val="ＭＳ Ｐゴシック"/>
      <family val="3"/>
      <charset val="128"/>
    </font>
    <font>
      <sz val="8"/>
      <color theme="1"/>
      <name val="ＭＳ Ｐゴシック"/>
      <family val="3"/>
      <charset val="128"/>
    </font>
    <font>
      <sz val="7"/>
      <color theme="1"/>
      <name val="ＭＳ Ｐゴシック"/>
      <family val="3"/>
      <charset val="128"/>
    </font>
    <font>
      <u/>
      <sz val="7"/>
      <color theme="1"/>
      <name val="ＭＳ Ｐゴシック"/>
      <family val="3"/>
      <charset val="128"/>
    </font>
    <font>
      <sz val="8"/>
      <name val="ＭＳ Ｐゴシック"/>
      <family val="3"/>
      <charset val="128"/>
    </font>
    <font>
      <sz val="7"/>
      <name val="ＭＳ Ｐゴシック"/>
      <family val="3"/>
      <charset val="128"/>
    </font>
    <font>
      <sz val="8"/>
      <color rgb="FF000000"/>
      <name val="ＭＳ Ｐゴシック"/>
      <family val="3"/>
      <charset val="128"/>
    </font>
    <font>
      <sz val="10"/>
      <name val="ＭＳ Ｐゴシック"/>
      <family val="3"/>
      <charset val="128"/>
    </font>
    <font>
      <sz val="12"/>
      <name val="ＭＳ Ｐゴシック"/>
      <family val="3"/>
      <charset val="128"/>
    </font>
    <font>
      <sz val="11"/>
      <name val="ＭＳ ゴシック"/>
      <family val="3"/>
      <charset val="128"/>
    </font>
    <font>
      <sz val="11"/>
      <color rgb="FFFF0000"/>
      <name val="ＭＳ ゴシック"/>
      <family val="3"/>
      <charset val="128"/>
    </font>
    <font>
      <b/>
      <sz val="16"/>
      <name val="ＭＳ Ｐゴシック"/>
      <family val="3"/>
      <charset val="128"/>
    </font>
    <font>
      <sz val="10"/>
      <name val="ＭＳ ゴシック"/>
      <family val="3"/>
      <charset val="128"/>
    </font>
    <font>
      <u/>
      <sz val="11"/>
      <name val="ＭＳ Ｐゴシック"/>
      <family val="3"/>
      <charset val="128"/>
    </font>
    <font>
      <b/>
      <i/>
      <sz val="11"/>
      <name val="ＭＳ Ｐゴシック"/>
      <family val="3"/>
      <charset val="128"/>
    </font>
    <font>
      <sz val="10"/>
      <color rgb="FFFF0000"/>
      <name val="ＭＳ ゴシック"/>
      <family val="3"/>
      <charset val="128"/>
    </font>
    <font>
      <b/>
      <i/>
      <u/>
      <sz val="11"/>
      <color rgb="FFFF0000"/>
      <name val="ＭＳ Ｐゴシック"/>
      <family val="3"/>
      <charset val="128"/>
    </font>
    <font>
      <b/>
      <i/>
      <u/>
      <sz val="11"/>
      <name val="ＭＳ Ｐゴシック"/>
      <family val="3"/>
      <charset val="128"/>
    </font>
    <font>
      <b/>
      <i/>
      <sz val="11"/>
      <color rgb="FFFF0000"/>
      <name val="ＭＳ Ｐゴシック"/>
      <family val="3"/>
      <charset val="128"/>
    </font>
    <font>
      <b/>
      <sz val="12"/>
      <color rgb="FFFF0000"/>
      <name val="ＭＳ Ｐゴシック"/>
      <family val="3"/>
      <charset val="128"/>
    </font>
    <font>
      <sz val="12"/>
      <color theme="1"/>
      <name val="ＭＳ 明朝"/>
      <family val="2"/>
      <charset val="128"/>
    </font>
    <font>
      <b/>
      <i/>
      <u/>
      <sz val="24"/>
      <name val="ＭＳ Ｐゴシック"/>
      <family val="3"/>
      <charset val="128"/>
    </font>
    <font>
      <b/>
      <i/>
      <u/>
      <sz val="12"/>
      <name val="ＭＳ Ｐゴシック"/>
      <family val="3"/>
      <charset val="128"/>
    </font>
    <font>
      <b/>
      <i/>
      <u/>
      <sz val="11"/>
      <color rgb="FF00B050"/>
      <name val="ＭＳ Ｐゴシック"/>
      <family val="3"/>
      <charset val="128"/>
    </font>
    <font>
      <b/>
      <i/>
      <sz val="11"/>
      <color rgb="FF0070C0"/>
      <name val="ＭＳ Ｐゴシック"/>
      <family val="3"/>
      <charset val="128"/>
    </font>
    <font>
      <b/>
      <i/>
      <u/>
      <sz val="11"/>
      <color rgb="FF0070C0"/>
      <name val="ＭＳ Ｐゴシック"/>
      <family val="3"/>
      <charset val="128"/>
    </font>
    <font>
      <b/>
      <i/>
      <u/>
      <sz val="11"/>
      <color rgb="FF9999FF"/>
      <name val="ＭＳ Ｐゴシック"/>
      <family val="3"/>
      <charset val="128"/>
    </font>
    <font>
      <sz val="12"/>
      <color rgb="FFFF0000"/>
      <name val="ＭＳ 明朝"/>
      <family val="2"/>
      <charset val="128"/>
    </font>
    <font>
      <sz val="14"/>
      <color rgb="FFFF0000"/>
      <name val="ＭＳ ゴシック"/>
      <family val="3"/>
      <charset val="128"/>
    </font>
    <font>
      <sz val="10"/>
      <color theme="1"/>
      <name val="ＭＳ 明朝"/>
      <family val="2"/>
      <charset val="128"/>
    </font>
    <font>
      <sz val="11"/>
      <color rgb="FF0070C0"/>
      <name val="ＭＳ Ｐゴシック"/>
      <family val="3"/>
      <charset val="128"/>
    </font>
    <font>
      <sz val="12"/>
      <color rgb="FF0070C0"/>
      <name val="ＭＳ Ｐゴシック"/>
      <family val="3"/>
      <charset val="128"/>
    </font>
    <font>
      <sz val="10"/>
      <color rgb="FF0070C0"/>
      <name val="ＭＳ Ｐゴシック"/>
      <family val="3"/>
      <charset val="128"/>
    </font>
    <font>
      <sz val="10"/>
      <color rgb="FFFF0000"/>
      <name val="ＭＳ Ｐゴシック"/>
      <family val="3"/>
      <charset val="128"/>
    </font>
    <font>
      <sz val="9"/>
      <color rgb="FF0070C0"/>
      <name val="ＭＳ Ｐゴシック"/>
      <family val="3"/>
      <charset val="128"/>
    </font>
    <font>
      <sz val="10"/>
      <color theme="1"/>
      <name val="ＭＳ Ｐゴシック"/>
      <family val="3"/>
      <charset val="128"/>
    </font>
    <font>
      <sz val="9"/>
      <color rgb="FF0070C0"/>
      <name val="ＭＳ 明朝"/>
      <family val="2"/>
      <charset val="128"/>
    </font>
    <font>
      <b/>
      <sz val="16"/>
      <color theme="1"/>
      <name val="ＭＳ Ｐゴシック"/>
      <family val="3"/>
      <charset val="128"/>
    </font>
    <font>
      <b/>
      <sz val="11"/>
      <color rgb="FFFF0000"/>
      <name val="ＭＳ Ｐゴシック"/>
      <family val="3"/>
      <charset val="128"/>
    </font>
    <font>
      <b/>
      <sz val="12"/>
      <color rgb="FF0070C0"/>
      <name val="ＭＳ Ｐゴシック"/>
      <family val="3"/>
      <charset val="128"/>
    </font>
    <font>
      <b/>
      <sz val="11"/>
      <color rgb="FF0070C0"/>
      <name val="ＭＳ Ｐゴシック"/>
      <family val="3"/>
      <charset val="128"/>
    </font>
    <font>
      <sz val="11"/>
      <color rgb="FF0070C0"/>
      <name val="ＭＳ ゴシック"/>
      <family val="3"/>
      <charset val="128"/>
    </font>
    <font>
      <sz val="12"/>
      <name val="ＭＳ 明朝"/>
      <family val="2"/>
      <charset val="128"/>
    </font>
    <font>
      <b/>
      <sz val="11"/>
      <name val="ＭＳ Ｐゴシック"/>
      <family val="3"/>
      <charset val="128"/>
    </font>
    <font>
      <u/>
      <sz val="7"/>
      <name val="ＭＳ Ｐゴシック"/>
      <family val="3"/>
      <charset val="128"/>
    </font>
    <font>
      <b/>
      <sz val="12"/>
      <name val="ＭＳ Ｐゴシック"/>
      <family val="3"/>
      <charset val="128"/>
    </font>
    <font>
      <sz val="11"/>
      <color rgb="FF0070C0"/>
      <name val="ＭＳ 明朝"/>
      <family val="2"/>
      <charset val="128"/>
    </font>
    <font>
      <sz val="6"/>
      <color indexed="81"/>
      <name val="ＭＳ Ｐ明朝"/>
      <family val="1"/>
      <charset val="128"/>
    </font>
    <font>
      <sz val="14"/>
      <name val="ＭＳ ゴシック"/>
      <family val="3"/>
      <charset val="128"/>
    </font>
    <font>
      <sz val="9"/>
      <name val="ＭＳ ゴシック"/>
      <family val="3"/>
      <charset val="128"/>
    </font>
    <font>
      <sz val="9"/>
      <color theme="1"/>
      <name val="ＭＳ 明朝"/>
      <family val="2"/>
      <charset val="128"/>
    </font>
    <font>
      <sz val="8"/>
      <name val="ＭＳ ゴシック"/>
      <family val="3"/>
      <charset val="128"/>
    </font>
    <font>
      <sz val="9"/>
      <color rgb="FF000000"/>
      <name val="ＭＳ Ｐゴシック"/>
      <family val="3"/>
      <charset val="128"/>
    </font>
    <font>
      <sz val="9"/>
      <color theme="1"/>
      <name val="ＭＳ Ｐゴシック"/>
      <family val="3"/>
      <charset val="128"/>
    </font>
    <font>
      <b/>
      <sz val="12"/>
      <color theme="1"/>
      <name val="ＭＳ Ｐゴシック"/>
      <family val="3"/>
      <charset val="128"/>
    </font>
    <font>
      <b/>
      <u/>
      <sz val="6"/>
      <color indexed="81"/>
      <name val="ＭＳ Ｐ明朝"/>
      <family val="1"/>
      <charset val="128"/>
    </font>
    <font>
      <b/>
      <u/>
      <sz val="8"/>
      <name val="ＭＳ ゴシック"/>
      <family val="3"/>
      <charset val="128"/>
    </font>
    <font>
      <sz val="8"/>
      <name val="ＭＳ 明朝"/>
      <family val="2"/>
      <charset val="128"/>
    </font>
    <font>
      <sz val="8"/>
      <color rgb="FF0070C0"/>
      <name val="ＭＳ Ｐゴシック"/>
      <family val="3"/>
      <charset val="128"/>
    </font>
    <font>
      <sz val="9"/>
      <name val="ＭＳ 明朝"/>
      <family val="2"/>
      <charset val="128"/>
    </font>
    <font>
      <b/>
      <i/>
      <sz val="11"/>
      <color theme="1"/>
      <name val="ＭＳ Ｐゴシック"/>
      <family val="3"/>
      <charset val="128"/>
    </font>
    <font>
      <b/>
      <i/>
      <u/>
      <sz val="12"/>
      <color rgb="FFFF0000"/>
      <name val="ＭＳ Ｐゴシック"/>
      <family val="3"/>
      <charset val="128"/>
    </font>
    <font>
      <i/>
      <u/>
      <sz val="11"/>
      <color theme="1"/>
      <name val="ＭＳ Ｐゴシック"/>
      <family val="3"/>
      <charset val="128"/>
    </font>
    <font>
      <sz val="11"/>
      <name val="ＭＳ 明朝"/>
      <family val="2"/>
      <charset val="128"/>
    </font>
    <font>
      <b/>
      <sz val="11"/>
      <color indexed="10"/>
      <name val="ＭＳ Ｐ明朝"/>
      <family val="1"/>
      <charset val="128"/>
    </font>
  </fonts>
  <fills count="4">
    <fill>
      <patternFill patternType="none"/>
    </fill>
    <fill>
      <patternFill patternType="gray125"/>
    </fill>
    <fill>
      <patternFill patternType="solid">
        <fgColor rgb="FF00B050"/>
        <bgColor indexed="64"/>
      </patternFill>
    </fill>
    <fill>
      <patternFill patternType="solid">
        <fgColor rgb="FFCCC0DA"/>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ck">
        <color auto="1"/>
      </left>
      <right style="thick">
        <color auto="1"/>
      </right>
      <top style="thick">
        <color auto="1"/>
      </top>
      <bottom style="thick">
        <color auto="1"/>
      </bottom>
      <diagonal/>
    </border>
    <border>
      <left style="double">
        <color auto="1"/>
      </left>
      <right/>
      <top style="double">
        <color auto="1"/>
      </top>
      <bottom style="double">
        <color auto="1"/>
      </bottom>
      <diagonal/>
    </border>
    <border>
      <left style="double">
        <color auto="1"/>
      </left>
      <right style="double">
        <color auto="1"/>
      </right>
      <top style="double">
        <color auto="1"/>
      </top>
      <bottom style="double">
        <color auto="1"/>
      </bottom>
      <diagonal/>
    </border>
    <border>
      <left/>
      <right/>
      <top/>
      <bottom style="double">
        <color auto="1"/>
      </bottom>
      <diagonal/>
    </border>
    <border>
      <left/>
      <right style="double">
        <color auto="1"/>
      </right>
      <top style="double">
        <color auto="1"/>
      </top>
      <bottom style="double">
        <color auto="1"/>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s>
  <cellStyleXfs count="8">
    <xf numFmtId="0" fontId="0" fillId="0" borderId="0">
      <alignment vertical="center"/>
    </xf>
    <xf numFmtId="0" fontId="3" fillId="0" borderId="0"/>
    <xf numFmtId="38" fontId="3" fillId="0" borderId="0" applyFont="0" applyFill="0" applyBorder="0" applyAlignment="0" applyProtection="0"/>
    <xf numFmtId="38" fontId="3" fillId="0" borderId="0" applyFont="0" applyFill="0" applyBorder="0" applyAlignment="0" applyProtection="0">
      <alignment vertical="center"/>
    </xf>
    <xf numFmtId="0" fontId="3" fillId="0" borderId="0">
      <alignment vertical="center"/>
    </xf>
    <xf numFmtId="0" fontId="5" fillId="0" borderId="0">
      <alignment vertical="center"/>
    </xf>
    <xf numFmtId="9" fontId="3" fillId="0" borderId="0" applyFont="0" applyFill="0" applyBorder="0" applyAlignment="0" applyProtection="0"/>
    <xf numFmtId="0" fontId="32" fillId="0" borderId="0">
      <alignment vertical="center"/>
    </xf>
  </cellStyleXfs>
  <cellXfs count="1128">
    <xf numFmtId="0" fontId="0" fillId="0" borderId="0" xfId="0">
      <alignment vertical="center"/>
    </xf>
    <xf numFmtId="0" fontId="9"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4" xfId="0" applyFont="1" applyBorder="1" applyAlignment="1" applyProtection="1">
      <alignment horizontal="left" vertical="center"/>
    </xf>
    <xf numFmtId="0" fontId="3" fillId="0" borderId="0" xfId="0" applyFont="1" applyAlignment="1" applyProtection="1">
      <alignment horizontal="left" vertical="center"/>
    </xf>
    <xf numFmtId="0" fontId="19" fillId="0" borderId="0" xfId="0" applyFont="1" applyAlignment="1" applyProtection="1">
      <alignment vertical="center"/>
    </xf>
    <xf numFmtId="0" fontId="16" fillId="0" borderId="0" xfId="0" applyFont="1" applyAlignment="1" applyProtection="1">
      <alignment vertical="center"/>
    </xf>
    <xf numFmtId="0" fontId="21" fillId="0" borderId="9" xfId="1" applyFont="1" applyBorder="1" applyAlignment="1" applyProtection="1">
      <alignment vertical="center"/>
    </xf>
    <xf numFmtId="0" fontId="3" fillId="0" borderId="9" xfId="1" applyBorder="1" applyAlignment="1" applyProtection="1">
      <alignment vertical="center"/>
    </xf>
    <xf numFmtId="0" fontId="3" fillId="0" borderId="0" xfId="1" applyProtection="1"/>
    <xf numFmtId="178" fontId="21" fillId="0" borderId="9" xfId="1" applyNumberFormat="1" applyFont="1" applyBorder="1" applyAlignment="1" applyProtection="1">
      <alignment vertical="center"/>
    </xf>
    <xf numFmtId="179" fontId="21" fillId="0" borderId="9" xfId="1" applyNumberFormat="1" applyFont="1" applyBorder="1" applyAlignment="1" applyProtection="1">
      <alignment vertical="center"/>
    </xf>
    <xf numFmtId="0" fontId="3" fillId="0" borderId="0" xfId="1" applyBorder="1" applyAlignment="1" applyProtection="1">
      <alignment vertical="center"/>
    </xf>
    <xf numFmtId="0" fontId="21" fillId="0" borderId="0" xfId="1" applyFont="1" applyBorder="1" applyAlignment="1" applyProtection="1">
      <alignment vertical="center"/>
    </xf>
    <xf numFmtId="0" fontId="21" fillId="0" borderId="0" xfId="1" applyFont="1" applyBorder="1" applyAlignment="1" applyProtection="1">
      <alignment vertical="center" wrapText="1"/>
      <protection locked="0"/>
    </xf>
    <xf numFmtId="0" fontId="21" fillId="0" borderId="0" xfId="1" applyFont="1" applyBorder="1" applyAlignment="1" applyProtection="1">
      <alignment vertical="center" wrapText="1"/>
    </xf>
    <xf numFmtId="0" fontId="27" fillId="0" borderId="24" xfId="1" applyFont="1" applyBorder="1" applyAlignment="1" applyProtection="1">
      <alignment vertical="center" wrapText="1"/>
    </xf>
    <xf numFmtId="178" fontId="21" fillId="0" borderId="13" xfId="1" applyNumberFormat="1" applyFont="1" applyBorder="1" applyAlignment="1" applyProtection="1">
      <alignment vertical="center"/>
    </xf>
    <xf numFmtId="0" fontId="21" fillId="0" borderId="16" xfId="1" applyFont="1" applyBorder="1" applyAlignment="1" applyProtection="1">
      <alignment vertical="center"/>
    </xf>
    <xf numFmtId="0" fontId="21" fillId="0" borderId="13" xfId="1" applyFont="1" applyBorder="1" applyAlignment="1" applyProtection="1">
      <alignment vertical="center"/>
    </xf>
    <xf numFmtId="0" fontId="3" fillId="0" borderId="16" xfId="1" applyBorder="1" applyAlignment="1" applyProtection="1">
      <alignment vertical="center"/>
    </xf>
    <xf numFmtId="0" fontId="21" fillId="0" borderId="26" xfId="1" applyFont="1" applyBorder="1" applyAlignment="1" applyProtection="1">
      <alignment vertical="center"/>
    </xf>
    <xf numFmtId="178" fontId="21" fillId="0" borderId="14" xfId="1" applyNumberFormat="1" applyFont="1" applyBorder="1" applyAlignment="1" applyProtection="1">
      <alignment vertical="center"/>
    </xf>
    <xf numFmtId="0" fontId="21" fillId="0" borderId="28" xfId="1" applyFont="1" applyBorder="1" applyAlignment="1" applyProtection="1">
      <alignment vertical="center"/>
    </xf>
    <xf numFmtId="0" fontId="21" fillId="0" borderId="30" xfId="1" applyFont="1" applyBorder="1" applyAlignment="1" applyProtection="1">
      <alignment vertical="center"/>
    </xf>
    <xf numFmtId="0" fontId="3" fillId="0" borderId="0" xfId="4" applyFont="1" applyFill="1" applyProtection="1">
      <alignment vertical="center"/>
    </xf>
    <xf numFmtId="38" fontId="3" fillId="0" borderId="9" xfId="1" applyNumberFormat="1" applyFont="1" applyBorder="1" applyAlignment="1" applyProtection="1">
      <alignment vertical="center" shrinkToFit="1"/>
    </xf>
    <xf numFmtId="38" fontId="3" fillId="0" borderId="13" xfId="1" applyNumberFormat="1" applyFont="1" applyBorder="1" applyAlignment="1" applyProtection="1">
      <alignment vertical="center" shrinkToFit="1"/>
    </xf>
    <xf numFmtId="38" fontId="3" fillId="0" borderId="27" xfId="1" applyNumberFormat="1" applyFont="1" applyBorder="1" applyAlignment="1" applyProtection="1">
      <alignment vertical="center" shrinkToFit="1"/>
    </xf>
    <xf numFmtId="38" fontId="3" fillId="0" borderId="29" xfId="1" applyNumberFormat="1" applyFont="1" applyBorder="1" applyAlignment="1" applyProtection="1">
      <alignment vertical="center" shrinkToFit="1"/>
    </xf>
    <xf numFmtId="38" fontId="3" fillId="0" borderId="31" xfId="1" applyNumberFormat="1" applyFont="1" applyBorder="1" applyAlignment="1" applyProtection="1">
      <alignment vertical="center" shrinkToFit="1"/>
    </xf>
    <xf numFmtId="38" fontId="21" fillId="0" borderId="16" xfId="1" applyNumberFormat="1" applyFont="1" applyBorder="1" applyAlignment="1" applyProtection="1">
      <alignment vertical="center" shrinkToFit="1"/>
    </xf>
    <xf numFmtId="0" fontId="34" fillId="0" borderId="36" xfId="1" applyFont="1" applyBorder="1" applyAlignment="1">
      <alignment horizontal="center" vertical="center" wrapText="1"/>
    </xf>
    <xf numFmtId="0" fontId="34" fillId="0" borderId="40" xfId="1" applyFont="1" applyBorder="1" applyAlignment="1">
      <alignment horizontal="center" vertical="center" wrapText="1"/>
    </xf>
    <xf numFmtId="0" fontId="20" fillId="0" borderId="9" xfId="1" applyFont="1" applyBorder="1" applyAlignment="1">
      <alignment horizontal="center" vertical="center" wrapText="1"/>
    </xf>
    <xf numFmtId="0" fontId="21" fillId="0" borderId="0" xfId="1" applyFont="1" applyAlignment="1" applyProtection="1">
      <alignment vertical="center"/>
    </xf>
    <xf numFmtId="178" fontId="21" fillId="0" borderId="0" xfId="1" applyNumberFormat="1" applyFont="1" applyAlignment="1" applyProtection="1">
      <alignment vertical="center"/>
    </xf>
    <xf numFmtId="0" fontId="21" fillId="0" borderId="0" xfId="1" applyFont="1" applyAlignment="1" applyProtection="1">
      <alignment horizontal="center" vertical="center"/>
    </xf>
    <xf numFmtId="176" fontId="21" fillId="0" borderId="0" xfId="1" applyNumberFormat="1" applyFont="1" applyAlignment="1" applyProtection="1">
      <alignment vertical="center"/>
    </xf>
    <xf numFmtId="180" fontId="21" fillId="0" borderId="0" xfId="1" applyNumberFormat="1" applyFont="1" applyAlignment="1" applyProtection="1">
      <alignment vertical="center"/>
    </xf>
    <xf numFmtId="0" fontId="21" fillId="0" borderId="41" xfId="1" applyFont="1" applyBorder="1" applyAlignment="1" applyProtection="1">
      <alignment vertical="center"/>
    </xf>
    <xf numFmtId="0" fontId="21" fillId="0" borderId="0" xfId="1" applyFont="1" applyAlignment="1" applyProtection="1">
      <alignment horizontal="right" vertical="center"/>
    </xf>
    <xf numFmtId="0" fontId="21" fillId="0" borderId="0" xfId="1" applyFont="1" applyAlignment="1" applyProtection="1">
      <alignment horizontal="center" vertical="center" shrinkToFit="1"/>
    </xf>
    <xf numFmtId="0" fontId="3" fillId="0" borderId="7" xfId="0" applyFont="1" applyBorder="1" applyAlignment="1" applyProtection="1">
      <alignment vertical="center"/>
    </xf>
    <xf numFmtId="0" fontId="7" fillId="0" borderId="0" xfId="0" applyFont="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3" fillId="0" borderId="4" xfId="0" applyFont="1" applyBorder="1" applyAlignment="1" applyProtection="1">
      <alignment vertical="center"/>
    </xf>
    <xf numFmtId="0" fontId="3" fillId="0" borderId="0" xfId="0" applyFont="1" applyBorder="1" applyAlignment="1" applyProtection="1">
      <alignment vertical="center"/>
    </xf>
    <xf numFmtId="0" fontId="3" fillId="0" borderId="5" xfId="0" applyFont="1" applyBorder="1" applyAlignment="1" applyProtection="1">
      <alignment vertical="center"/>
    </xf>
    <xf numFmtId="0" fontId="3" fillId="0" borderId="0" xfId="0" applyFont="1" applyBorder="1" applyAlignment="1" applyProtection="1">
      <alignment vertical="center" shrinkToFit="1"/>
    </xf>
    <xf numFmtId="0" fontId="11" fillId="0" borderId="7" xfId="0" applyFont="1" applyBorder="1" applyAlignment="1" applyProtection="1">
      <alignment vertical="center"/>
    </xf>
    <xf numFmtId="0" fontId="3" fillId="0" borderId="0" xfId="0" applyFont="1" applyBorder="1" applyAlignment="1" applyProtection="1">
      <alignment horizontal="right" vertical="center"/>
    </xf>
    <xf numFmtId="0" fontId="7" fillId="0" borderId="0" xfId="0" applyFont="1" applyBorder="1" applyAlignment="1" applyProtection="1">
      <alignment vertical="center"/>
    </xf>
    <xf numFmtId="0" fontId="7" fillId="0" borderId="0" xfId="0" applyFont="1" applyBorder="1" applyAlignment="1">
      <alignment vertical="center"/>
    </xf>
    <xf numFmtId="0" fontId="14" fillId="0" borderId="2" xfId="0" applyFont="1" applyBorder="1" applyAlignment="1">
      <alignment vertical="center"/>
    </xf>
    <xf numFmtId="0" fontId="14" fillId="0" borderId="0" xfId="0" applyFont="1" applyBorder="1" applyAlignment="1">
      <alignment vertical="center"/>
    </xf>
    <xf numFmtId="0" fontId="8" fillId="0" borderId="0" xfId="0" applyFont="1" applyBorder="1" applyAlignment="1" applyProtection="1">
      <alignment horizontal="left" vertical="center" shrinkToFit="1"/>
    </xf>
    <xf numFmtId="0" fontId="9" fillId="0" borderId="0" xfId="0" applyFont="1" applyAlignment="1" applyProtection="1">
      <alignment horizontal="left" vertical="center" wrapText="1"/>
    </xf>
    <xf numFmtId="0" fontId="3" fillId="0" borderId="0" xfId="0" applyFont="1" applyAlignment="1" applyProtection="1">
      <alignment horizontal="center" vertical="center"/>
    </xf>
    <xf numFmtId="0" fontId="25" fillId="0" borderId="0" xfId="0" applyFont="1" applyAlignment="1" applyProtection="1">
      <alignment vertical="center"/>
    </xf>
    <xf numFmtId="0" fontId="16" fillId="0" borderId="0" xfId="0" applyFont="1" applyBorder="1" applyAlignment="1" applyProtection="1"/>
    <xf numFmtId="0" fontId="12" fillId="0" borderId="0" xfId="0" applyFont="1" applyAlignment="1" applyProtection="1">
      <alignment vertical="center"/>
    </xf>
    <xf numFmtId="3" fontId="42" fillId="0" borderId="0" xfId="0" applyNumberFormat="1" applyFont="1" applyBorder="1" applyAlignment="1">
      <alignment vertical="center"/>
    </xf>
    <xf numFmtId="0" fontId="43" fillId="0" borderId="0" xfId="0" applyFont="1" applyBorder="1" applyAlignment="1">
      <alignment horizontal="center" vertical="center"/>
    </xf>
    <xf numFmtId="0" fontId="50" fillId="0" borderId="0" xfId="0" applyFont="1" applyAlignment="1">
      <alignment vertical="center"/>
    </xf>
    <xf numFmtId="0" fontId="31" fillId="0" borderId="0" xfId="0" applyFont="1" applyAlignment="1">
      <alignment vertical="center"/>
    </xf>
    <xf numFmtId="0" fontId="50" fillId="0" borderId="0" xfId="0" applyFont="1" applyAlignment="1" applyProtection="1">
      <alignment vertical="center"/>
    </xf>
    <xf numFmtId="0" fontId="34" fillId="0" borderId="5" xfId="1" applyFont="1" applyBorder="1" applyAlignment="1">
      <alignment horizontal="center" vertical="center" wrapText="1"/>
    </xf>
    <xf numFmtId="178" fontId="53" fillId="0" borderId="9" xfId="1" applyNumberFormat="1" applyFont="1" applyBorder="1" applyAlignment="1" applyProtection="1">
      <alignment vertical="center"/>
    </xf>
    <xf numFmtId="178" fontId="53" fillId="0" borderId="13" xfId="1" applyNumberFormat="1" applyFont="1" applyBorder="1" applyAlignment="1" applyProtection="1">
      <alignment vertical="center"/>
    </xf>
    <xf numFmtId="178" fontId="53" fillId="0" borderId="14" xfId="1" applyNumberFormat="1" applyFont="1" applyBorder="1" applyAlignment="1" applyProtection="1">
      <alignment vertical="center"/>
    </xf>
    <xf numFmtId="0" fontId="3" fillId="0" borderId="35" xfId="1" applyFont="1" applyBorder="1" applyAlignment="1">
      <alignment horizontal="left" vertical="center" wrapText="1"/>
    </xf>
    <xf numFmtId="0" fontId="3" fillId="0" borderId="46" xfId="1" applyFont="1" applyBorder="1" applyAlignment="1">
      <alignment horizontal="left" vertical="center" wrapText="1"/>
    </xf>
    <xf numFmtId="0" fontId="3" fillId="0" borderId="39" xfId="1" applyFont="1" applyBorder="1" applyAlignment="1">
      <alignment horizontal="left" vertical="center" wrapText="1"/>
    </xf>
    <xf numFmtId="181" fontId="40" fillId="0" borderId="42" xfId="1" applyNumberFormat="1" applyFont="1" applyBorder="1" applyAlignment="1" applyProtection="1">
      <alignment horizontal="center" vertical="center"/>
    </xf>
    <xf numFmtId="182" fontId="40" fillId="0" borderId="43" xfId="1" applyNumberFormat="1" applyFont="1" applyBorder="1" applyAlignment="1" applyProtection="1">
      <alignment horizontal="center" vertical="center"/>
    </xf>
    <xf numFmtId="0" fontId="27" fillId="0" borderId="24" xfId="1" applyFont="1" applyFill="1" applyBorder="1" applyAlignment="1" applyProtection="1">
      <alignment vertical="center" wrapText="1"/>
    </xf>
    <xf numFmtId="0" fontId="27" fillId="0" borderId="25" xfId="1" applyFont="1" applyFill="1" applyBorder="1" applyAlignment="1" applyProtection="1">
      <alignment vertical="center" wrapText="1"/>
    </xf>
    <xf numFmtId="38" fontId="22" fillId="0" borderId="9" xfId="2" applyFont="1" applyBorder="1" applyAlignment="1" applyProtection="1">
      <alignment vertical="center" shrinkToFit="1"/>
    </xf>
    <xf numFmtId="38" fontId="22" fillId="0" borderId="13" xfId="2" applyFont="1" applyBorder="1" applyAlignment="1" applyProtection="1">
      <alignment vertical="center" shrinkToFit="1"/>
    </xf>
    <xf numFmtId="38" fontId="22" fillId="0" borderId="14" xfId="2" applyFont="1" applyBorder="1" applyAlignment="1" applyProtection="1">
      <alignment vertical="center" shrinkToFit="1"/>
    </xf>
    <xf numFmtId="178" fontId="53" fillId="0" borderId="15" xfId="1" applyNumberFormat="1" applyFont="1" applyBorder="1" applyAlignment="1" applyProtection="1">
      <alignment vertical="center"/>
    </xf>
    <xf numFmtId="38" fontId="22" fillId="0" borderId="15" xfId="2" applyFont="1" applyBorder="1" applyAlignment="1" applyProtection="1">
      <alignment vertical="center" shrinkToFit="1"/>
    </xf>
    <xf numFmtId="0" fontId="25" fillId="0" borderId="0" xfId="0" applyFont="1" applyBorder="1" applyAlignment="1" applyProtection="1">
      <alignment horizontal="left" vertical="center"/>
    </xf>
    <xf numFmtId="0" fontId="3" fillId="0" borderId="0" xfId="0" applyFont="1" applyBorder="1" applyAlignment="1" applyProtection="1">
      <alignment horizontal="left" vertical="center" shrinkToFit="1"/>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4" xfId="0" applyFont="1" applyBorder="1" applyAlignment="1" applyProtection="1">
      <alignment horizontal="left" vertical="center"/>
    </xf>
    <xf numFmtId="0" fontId="3" fillId="0" borderId="0" xfId="0" applyFont="1" applyAlignment="1" applyProtection="1">
      <alignment horizontal="left" vertical="center" wrapText="1"/>
    </xf>
    <xf numFmtId="0" fontId="3" fillId="0" borderId="5"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0" borderId="4" xfId="0" applyFont="1" applyFill="1" applyBorder="1" applyAlignment="1" applyProtection="1">
      <alignment vertical="center"/>
    </xf>
    <xf numFmtId="0" fontId="9" fillId="0" borderId="4"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9" fillId="0" borderId="4" xfId="0" applyFont="1" applyFill="1" applyBorder="1" applyAlignment="1" applyProtection="1">
      <alignment horizontal="left" vertical="center"/>
    </xf>
    <xf numFmtId="0" fontId="3" fillId="0" borderId="7" xfId="0" applyFont="1" applyFill="1" applyBorder="1" applyAlignment="1" applyProtection="1">
      <alignment vertical="center"/>
    </xf>
    <xf numFmtId="177" fontId="43" fillId="0" borderId="0" xfId="0" applyNumberFormat="1" applyFont="1" applyFill="1" applyBorder="1" applyAlignment="1" applyProtection="1">
      <alignment horizontal="center" vertical="center" shrinkToFit="1"/>
    </xf>
    <xf numFmtId="0" fontId="9" fillId="0" borderId="0" xfId="0" applyFont="1" applyFill="1" applyBorder="1" applyAlignment="1" applyProtection="1">
      <alignment horizontal="left" vertical="center"/>
    </xf>
    <xf numFmtId="38" fontId="20" fillId="0" borderId="7" xfId="0" applyNumberFormat="1" applyFont="1" applyFill="1" applyBorder="1" applyAlignment="1" applyProtection="1">
      <alignment vertical="center"/>
    </xf>
    <xf numFmtId="0" fontId="20" fillId="0" borderId="7" xfId="0" applyFont="1" applyFill="1" applyBorder="1" applyAlignment="1" applyProtection="1">
      <alignment vertical="center"/>
    </xf>
    <xf numFmtId="38" fontId="20" fillId="0" borderId="0" xfId="0" applyNumberFormat="1" applyFont="1" applyFill="1" applyBorder="1" applyAlignment="1" applyProtection="1">
      <alignment vertical="center"/>
    </xf>
    <xf numFmtId="0" fontId="20" fillId="0" borderId="0" xfId="0" applyFont="1" applyFill="1" applyBorder="1" applyAlignment="1" applyProtection="1">
      <alignment vertical="center"/>
    </xf>
    <xf numFmtId="3" fontId="43" fillId="0" borderId="0" xfId="0" applyNumberFormat="1" applyFont="1" applyFill="1" applyBorder="1" applyAlignment="1" applyProtection="1">
      <alignment horizontal="center" vertical="center" shrinkToFit="1"/>
    </xf>
    <xf numFmtId="0" fontId="10" fillId="0" borderId="0" xfId="0" applyFont="1" applyFill="1" applyBorder="1" applyAlignment="1" applyProtection="1">
      <alignment horizontal="left" vertical="center"/>
    </xf>
    <xf numFmtId="0" fontId="7" fillId="0" borderId="0" xfId="0" applyFont="1" applyFill="1" applyAlignment="1">
      <alignment vertical="center"/>
    </xf>
    <xf numFmtId="0" fontId="9" fillId="0" borderId="0" xfId="0" applyFont="1" applyFill="1" applyAlignment="1" applyProtection="1">
      <alignment horizontal="left" vertical="center" wrapText="1"/>
    </xf>
    <xf numFmtId="0" fontId="3" fillId="0" borderId="0" xfId="0" applyFont="1" applyFill="1" applyAlignment="1" applyProtection="1">
      <alignment horizontal="center" vertical="center"/>
    </xf>
    <xf numFmtId="0" fontId="25" fillId="0" borderId="0" xfId="0" applyFont="1" applyFill="1" applyAlignment="1" applyProtection="1">
      <alignment vertical="center"/>
    </xf>
    <xf numFmtId="0" fontId="7" fillId="0" borderId="0" xfId="0" applyFont="1" applyFill="1" applyBorder="1" applyAlignment="1">
      <alignment horizontal="right" vertical="center"/>
    </xf>
    <xf numFmtId="0" fontId="3" fillId="0" borderId="0" xfId="1" applyFont="1" applyFill="1" applyAlignment="1" applyProtection="1">
      <alignment horizontal="left"/>
    </xf>
    <xf numFmtId="0" fontId="12" fillId="0" borderId="0" xfId="0" applyFont="1" applyFill="1" applyAlignment="1" applyProtection="1">
      <alignment vertical="center"/>
    </xf>
    <xf numFmtId="0" fontId="3" fillId="0" borderId="0" xfId="1" applyBorder="1" applyAlignment="1" applyProtection="1">
      <alignment horizontal="right" vertical="center"/>
    </xf>
    <xf numFmtId="0" fontId="19" fillId="0" borderId="0" xfId="0" applyFont="1" applyFill="1" applyAlignment="1" applyProtection="1">
      <alignment vertical="center"/>
    </xf>
    <xf numFmtId="49" fontId="8" fillId="0" borderId="0" xfId="0" applyNumberFormat="1" applyFont="1" applyBorder="1" applyAlignment="1" applyProtection="1">
      <alignment horizontal="right" vertical="center"/>
    </xf>
    <xf numFmtId="0" fontId="8" fillId="0" borderId="0" xfId="0" applyFont="1" applyBorder="1" applyAlignment="1" applyProtection="1">
      <alignment horizontal="right" vertical="center"/>
    </xf>
    <xf numFmtId="0" fontId="8" fillId="0" borderId="0" xfId="0" applyFont="1" applyBorder="1" applyAlignment="1" applyProtection="1">
      <alignment vertical="center"/>
    </xf>
    <xf numFmtId="49" fontId="7" fillId="0" borderId="0" xfId="0" applyNumberFormat="1" applyFont="1" applyBorder="1" applyAlignment="1" applyProtection="1">
      <alignment horizontal="right" vertical="center"/>
    </xf>
    <xf numFmtId="0" fontId="7" fillId="0" borderId="0" xfId="0" applyFont="1" applyBorder="1" applyAlignment="1" applyProtection="1">
      <alignment horizontal="right" vertical="center"/>
    </xf>
    <xf numFmtId="0" fontId="7" fillId="0" borderId="0" xfId="0" applyFont="1" applyBorder="1" applyAlignment="1" applyProtection="1">
      <alignment vertical="center" wrapText="1"/>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4" xfId="0" applyFont="1" applyBorder="1" applyAlignment="1" applyProtection="1">
      <alignment vertical="center"/>
    </xf>
    <xf numFmtId="0" fontId="7" fillId="0" borderId="5" xfId="0" applyFont="1" applyBorder="1" applyAlignment="1" applyProtection="1">
      <alignment vertical="center"/>
    </xf>
    <xf numFmtId="0" fontId="7" fillId="0" borderId="4" xfId="0" applyFont="1" applyFill="1" applyBorder="1" applyAlignment="1" applyProtection="1">
      <alignment vertical="center"/>
    </xf>
    <xf numFmtId="0" fontId="7" fillId="0" borderId="5" xfId="0" applyFont="1" applyFill="1" applyBorder="1" applyAlignment="1" applyProtection="1">
      <alignment vertical="center"/>
    </xf>
    <xf numFmtId="0" fontId="14" fillId="0" borderId="0" xfId="0" applyFont="1" applyFill="1" applyBorder="1" applyAlignment="1" applyProtection="1">
      <alignment vertical="center"/>
    </xf>
    <xf numFmtId="0" fontId="7" fillId="0" borderId="0" xfId="0" applyFont="1" applyFill="1" applyBorder="1" applyAlignment="1" applyProtection="1">
      <alignment horizontal="right" vertical="center"/>
    </xf>
    <xf numFmtId="0" fontId="7" fillId="0" borderId="7" xfId="0" applyFont="1" applyFill="1" applyBorder="1" applyAlignment="1" applyProtection="1">
      <alignment vertical="center"/>
    </xf>
    <xf numFmtId="0" fontId="50" fillId="0" borderId="0" xfId="0" applyFont="1" applyFill="1" applyAlignment="1" applyProtection="1">
      <alignment vertical="center"/>
    </xf>
    <xf numFmtId="3" fontId="42" fillId="0" borderId="0" xfId="0" applyNumberFormat="1" applyFont="1" applyFill="1" applyBorder="1" applyAlignment="1" applyProtection="1">
      <alignment vertical="center"/>
    </xf>
    <xf numFmtId="0" fontId="31" fillId="0" borderId="0" xfId="0" applyFont="1" applyFill="1" applyAlignment="1" applyProtection="1">
      <alignment vertical="center"/>
    </xf>
    <xf numFmtId="184" fontId="16" fillId="0" borderId="0" xfId="0" applyNumberFormat="1" applyFont="1" applyFill="1" applyBorder="1" applyAlignment="1" applyProtection="1">
      <alignment vertical="center"/>
    </xf>
    <xf numFmtId="0" fontId="43" fillId="0" borderId="0" xfId="0" applyFont="1" applyFill="1" applyBorder="1" applyAlignment="1" applyProtection="1">
      <alignment horizontal="center" vertical="center"/>
    </xf>
    <xf numFmtId="49" fontId="3" fillId="0" borderId="0" xfId="0" applyNumberFormat="1" applyFont="1" applyBorder="1" applyAlignment="1" applyProtection="1">
      <alignment horizontal="right" vertical="center"/>
    </xf>
    <xf numFmtId="0" fontId="3" fillId="0" borderId="0" xfId="0" applyFont="1" applyBorder="1" applyAlignment="1" applyProtection="1">
      <alignment vertical="center" wrapText="1"/>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4" xfId="0" applyFont="1" applyFill="1" applyBorder="1" applyAlignment="1" applyProtection="1">
      <alignment horizontal="left" vertical="center"/>
    </xf>
    <xf numFmtId="177" fontId="20" fillId="0" borderId="0" xfId="0" applyNumberFormat="1" applyFont="1" applyFill="1" applyBorder="1" applyAlignment="1" applyProtection="1">
      <alignment horizontal="center" vertical="center" shrinkToFit="1"/>
    </xf>
    <xf numFmtId="3" fontId="20" fillId="0" borderId="0" xfId="0" applyNumberFormat="1" applyFont="1" applyFill="1" applyBorder="1" applyAlignment="1" applyProtection="1">
      <alignment horizontal="center" vertical="center" shrinkToFit="1"/>
    </xf>
    <xf numFmtId="0" fontId="25"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3" fillId="0" borderId="0" xfId="0" applyFont="1" applyFill="1" applyAlignment="1" applyProtection="1">
      <alignment horizontal="left" vertical="center" wrapText="1"/>
    </xf>
    <xf numFmtId="3" fontId="3" fillId="0" borderId="0" xfId="0" applyNumberFormat="1" applyFont="1" applyFill="1" applyBorder="1" applyAlignment="1" applyProtection="1">
      <alignment vertical="center"/>
    </xf>
    <xf numFmtId="0" fontId="57" fillId="0" borderId="0" xfId="0" applyFont="1" applyFill="1" applyAlignment="1" applyProtection="1">
      <alignment vertical="center"/>
    </xf>
    <xf numFmtId="0" fontId="20" fillId="0" borderId="0" xfId="0" applyFont="1" applyFill="1" applyBorder="1" applyAlignment="1" applyProtection="1">
      <alignment horizontal="center" vertical="center"/>
    </xf>
    <xf numFmtId="181" fontId="60" fillId="0" borderId="42" xfId="1" applyNumberFormat="1" applyFont="1" applyBorder="1" applyAlignment="1" applyProtection="1">
      <alignment horizontal="center" vertical="center"/>
      <protection locked="0"/>
    </xf>
    <xf numFmtId="182" fontId="60" fillId="0" borderId="43" xfId="1" applyNumberFormat="1" applyFont="1" applyBorder="1" applyAlignment="1" applyProtection="1">
      <alignment horizontal="center" vertical="center"/>
      <protection locked="0"/>
    </xf>
    <xf numFmtId="0" fontId="24" fillId="0" borderId="24" xfId="1" applyFont="1" applyBorder="1" applyAlignment="1" applyProtection="1">
      <alignment vertical="center" wrapText="1"/>
      <protection locked="0"/>
    </xf>
    <xf numFmtId="0" fontId="24" fillId="0" borderId="24" xfId="1" applyFont="1" applyFill="1" applyBorder="1" applyAlignment="1" applyProtection="1">
      <alignment vertical="center" wrapText="1"/>
      <protection locked="0"/>
    </xf>
    <xf numFmtId="0" fontId="24" fillId="0" borderId="25" xfId="1" applyFont="1" applyFill="1" applyBorder="1" applyAlignment="1" applyProtection="1">
      <alignment vertical="center" wrapText="1"/>
      <protection locked="0"/>
    </xf>
    <xf numFmtId="38" fontId="21" fillId="0" borderId="9" xfId="2" applyFont="1" applyBorder="1" applyAlignment="1" applyProtection="1">
      <alignment vertical="center" shrinkToFit="1"/>
      <protection locked="0"/>
    </xf>
    <xf numFmtId="38" fontId="21" fillId="0" borderId="13" xfId="2" applyFont="1" applyBorder="1" applyAlignment="1" applyProtection="1">
      <alignment vertical="center" shrinkToFit="1"/>
      <protection locked="0"/>
    </xf>
    <xf numFmtId="38" fontId="21" fillId="0" borderId="14" xfId="2" applyFont="1" applyBorder="1" applyAlignment="1" applyProtection="1">
      <alignment vertical="center" shrinkToFit="1"/>
      <protection locked="0"/>
    </xf>
    <xf numFmtId="38" fontId="21" fillId="0" borderId="15" xfId="2" applyFont="1" applyBorder="1" applyAlignment="1" applyProtection="1">
      <alignment vertical="center" shrinkToFit="1"/>
      <protection locked="0"/>
    </xf>
    <xf numFmtId="0" fontId="7" fillId="0" borderId="0" xfId="0" applyFont="1" applyFill="1" applyBorder="1" applyAlignment="1">
      <alignment vertical="center" wrapText="1"/>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3" fillId="0" borderId="0" xfId="0" applyFont="1" applyFill="1" applyBorder="1" applyAlignment="1" applyProtection="1">
      <alignment vertical="center" shrinkToFit="1"/>
    </xf>
    <xf numFmtId="0" fontId="11" fillId="0" borderId="7" xfId="0" applyFont="1" applyFill="1" applyBorder="1" applyAlignment="1" applyProtection="1">
      <alignment vertical="center"/>
    </xf>
    <xf numFmtId="0" fontId="8" fillId="0" borderId="0" xfId="0" applyFont="1" applyFill="1" applyBorder="1" applyAlignment="1" applyProtection="1">
      <alignment horizontal="left" vertical="center" shrinkToFit="1"/>
    </xf>
    <xf numFmtId="0" fontId="16" fillId="0" borderId="0" xfId="0" applyFont="1" applyFill="1" applyBorder="1" applyAlignment="1" applyProtection="1"/>
    <xf numFmtId="0" fontId="3" fillId="0" borderId="0" xfId="0" applyFont="1" applyAlignment="1" applyProtection="1">
      <alignment vertical="center"/>
    </xf>
    <xf numFmtId="0" fontId="19" fillId="0" borderId="7" xfId="0"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left" vertical="center"/>
    </xf>
    <xf numFmtId="0" fontId="7" fillId="0" borderId="0" xfId="0" applyFont="1" applyFill="1" applyBorder="1" applyAlignment="1">
      <alignment horizontal="center" vertical="center"/>
    </xf>
    <xf numFmtId="0" fontId="9" fillId="0" borderId="0" xfId="0" applyFont="1" applyFill="1" applyBorder="1" applyAlignment="1" applyProtection="1">
      <alignment horizontal="center" vertical="center"/>
    </xf>
    <xf numFmtId="0" fontId="63" fillId="0" borderId="9" xfId="1" applyFont="1" applyBorder="1" applyAlignment="1" applyProtection="1">
      <alignment horizontal="center" vertical="center" wrapText="1"/>
    </xf>
    <xf numFmtId="0" fontId="11" fillId="0" borderId="9" xfId="1" applyFont="1" applyBorder="1" applyAlignment="1" applyProtection="1">
      <alignment horizontal="center" vertical="center" wrapText="1"/>
    </xf>
    <xf numFmtId="0" fontId="7" fillId="0" borderId="0" xfId="0" applyFont="1" applyFill="1" applyBorder="1" applyAlignment="1">
      <alignment vertical="center"/>
    </xf>
    <xf numFmtId="0" fontId="6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3" fillId="0" borderId="6" xfId="0" applyFont="1" applyFill="1" applyBorder="1" applyAlignment="1" applyProtection="1">
      <alignment vertical="center"/>
    </xf>
    <xf numFmtId="0" fontId="10" fillId="0" borderId="7" xfId="0" applyFont="1" applyFill="1" applyBorder="1" applyAlignment="1" applyProtection="1">
      <alignment horizontal="left" vertical="center"/>
    </xf>
    <xf numFmtId="0" fontId="3" fillId="0" borderId="8" xfId="0" applyFont="1" applyFill="1" applyBorder="1" applyAlignment="1" applyProtection="1">
      <alignment vertical="center"/>
    </xf>
    <xf numFmtId="0" fontId="14" fillId="0" borderId="0" xfId="0" applyFont="1" applyFill="1" applyBorder="1" applyAlignment="1">
      <alignment vertical="center"/>
    </xf>
    <xf numFmtId="0" fontId="19" fillId="0" borderId="0" xfId="1" applyFont="1" applyFill="1" applyAlignment="1" applyProtection="1">
      <alignment horizontal="left"/>
    </xf>
    <xf numFmtId="0" fontId="47" fillId="0" borderId="0" xfId="0" applyFont="1" applyFill="1" applyBorder="1" applyAlignment="1">
      <alignment vertical="center"/>
    </xf>
    <xf numFmtId="0" fontId="19" fillId="0" borderId="6" xfId="1" applyFont="1" applyFill="1" applyBorder="1" applyAlignment="1" applyProtection="1">
      <alignment horizontal="left"/>
    </xf>
    <xf numFmtId="183" fontId="20" fillId="0" borderId="7" xfId="0" applyNumberFormat="1" applyFont="1" applyFill="1" applyBorder="1" applyAlignment="1">
      <alignment horizontal="center" vertical="center"/>
    </xf>
    <xf numFmtId="0" fontId="50" fillId="0" borderId="0" xfId="0" applyFont="1" applyFill="1" applyAlignment="1">
      <alignment vertical="center"/>
    </xf>
    <xf numFmtId="0" fontId="7" fillId="0" borderId="0" xfId="0" applyFont="1" applyFill="1" applyAlignment="1">
      <alignment vertical="center" wrapText="1"/>
    </xf>
    <xf numFmtId="0" fontId="12" fillId="0" borderId="0" xfId="0" applyFont="1" applyFill="1" applyAlignment="1">
      <alignment vertical="center" wrapText="1"/>
    </xf>
    <xf numFmtId="0" fontId="7" fillId="0" borderId="0" xfId="0" applyFont="1" applyFill="1" applyAlignment="1">
      <alignment horizontal="right" vertical="center"/>
    </xf>
    <xf numFmtId="49" fontId="21" fillId="0" borderId="21" xfId="1" applyNumberFormat="1" applyFont="1" applyBorder="1" applyAlignment="1" applyProtection="1">
      <alignment horizontal="center"/>
      <protection locked="0"/>
    </xf>
    <xf numFmtId="49" fontId="21" fillId="0" borderId="21" xfId="1" applyNumberFormat="1" applyFont="1" applyFill="1" applyBorder="1" applyAlignment="1" applyProtection="1">
      <alignment horizontal="center"/>
      <protection locked="0"/>
    </xf>
    <xf numFmtId="49" fontId="21" fillId="0" borderId="22" xfId="1" applyNumberFormat="1" applyFont="1" applyFill="1" applyBorder="1" applyAlignment="1" applyProtection="1">
      <alignment horizontal="center"/>
      <protection locked="0"/>
    </xf>
    <xf numFmtId="0" fontId="69" fillId="0" borderId="0" xfId="0" applyFont="1" applyFill="1" applyAlignment="1" applyProtection="1">
      <alignment vertical="center"/>
    </xf>
    <xf numFmtId="0" fontId="65" fillId="0" borderId="0" xfId="0" applyFont="1" applyFill="1" applyBorder="1" applyAlignment="1">
      <alignment horizontal="right" vertical="center"/>
    </xf>
    <xf numFmtId="0" fontId="12" fillId="0" borderId="0" xfId="0" applyFont="1" applyFill="1" applyBorder="1" applyAlignment="1">
      <alignment horizontal="center" vertical="center"/>
    </xf>
    <xf numFmtId="0" fontId="47" fillId="0" borderId="0" xfId="0" applyFont="1" applyFill="1" applyBorder="1" applyAlignment="1">
      <alignment horizontal="center" vertical="top"/>
    </xf>
    <xf numFmtId="3" fontId="44" fillId="0" borderId="0" xfId="0" applyNumberFormat="1" applyFont="1" applyFill="1" applyBorder="1" applyAlignment="1">
      <alignment horizontal="center" vertical="top"/>
    </xf>
    <xf numFmtId="3" fontId="44" fillId="0" borderId="0" xfId="0" applyNumberFormat="1" applyFont="1" applyBorder="1" applyAlignment="1">
      <alignment horizontal="center" vertical="top"/>
    </xf>
    <xf numFmtId="0" fontId="47" fillId="0" borderId="0" xfId="0" applyFont="1" applyFill="1" applyBorder="1" applyAlignment="1">
      <alignment vertical="top"/>
    </xf>
    <xf numFmtId="0" fontId="3" fillId="0" borderId="0" xfId="0" applyFont="1" applyAlignment="1" applyProtection="1">
      <alignment vertical="center"/>
    </xf>
    <xf numFmtId="0" fontId="19" fillId="0" borderId="7"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Alignment="1" applyProtection="1">
      <alignment horizontal="right" vertical="center"/>
    </xf>
    <xf numFmtId="0" fontId="20" fillId="0" borderId="0" xfId="0" applyFont="1" applyAlignment="1" applyProtection="1">
      <alignment horizontal="right" vertical="center"/>
    </xf>
    <xf numFmtId="0" fontId="20" fillId="0" borderId="0" xfId="0" applyFont="1" applyAlignment="1" applyProtection="1">
      <alignment vertical="center"/>
    </xf>
    <xf numFmtId="0" fontId="19" fillId="0" borderId="7" xfId="0"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Alignment="1" applyProtection="1">
      <alignment vertical="center"/>
    </xf>
    <xf numFmtId="0" fontId="3" fillId="0" borderId="0" xfId="0" applyFont="1" applyFill="1" applyAlignment="1" applyProtection="1">
      <alignment vertical="center" wrapText="1"/>
    </xf>
    <xf numFmtId="0" fontId="3" fillId="0" borderId="0" xfId="0" applyFont="1" applyFill="1" applyBorder="1" applyAlignment="1" applyProtection="1">
      <alignment horizontal="left" vertical="center"/>
    </xf>
    <xf numFmtId="0" fontId="3" fillId="0" borderId="7" xfId="0" applyFont="1" applyFill="1" applyBorder="1" applyAlignment="1" applyProtection="1">
      <alignment horizontal="center" vertical="center"/>
    </xf>
    <xf numFmtId="0" fontId="47" fillId="0" borderId="6" xfId="0" applyFont="1" applyFill="1" applyBorder="1" applyAlignment="1">
      <alignment horizontal="center" vertical="top"/>
    </xf>
    <xf numFmtId="0" fontId="47" fillId="0" borderId="7" xfId="0" applyFont="1" applyFill="1" applyBorder="1" applyAlignment="1">
      <alignment horizontal="center" vertical="top"/>
    </xf>
    <xf numFmtId="0" fontId="47" fillId="0" borderId="8" xfId="0" applyFont="1" applyFill="1" applyBorder="1" applyAlignment="1">
      <alignment horizontal="center" vertical="top"/>
    </xf>
    <xf numFmtId="0" fontId="3" fillId="0" borderId="0" xfId="1" applyFont="1" applyAlignment="1" applyProtection="1">
      <alignment horizontal="left"/>
    </xf>
    <xf numFmtId="0" fontId="19" fillId="0" borderId="7"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center" vertical="center"/>
    </xf>
    <xf numFmtId="0" fontId="3" fillId="0" borderId="0" xfId="0" applyFont="1" applyAlignment="1" applyProtection="1">
      <alignment horizontal="right" vertical="center"/>
    </xf>
    <xf numFmtId="0" fontId="3" fillId="0" borderId="0" xfId="0" applyFont="1" applyFill="1" applyAlignment="1" applyProtection="1">
      <alignment horizontal="right" vertical="center"/>
    </xf>
    <xf numFmtId="0" fontId="3"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19" fillId="0" borderId="7"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3" fillId="0" borderId="7" xfId="0" applyFont="1" applyFill="1" applyBorder="1" applyAlignment="1" applyProtection="1">
      <alignment horizontal="center" vertical="center"/>
    </xf>
    <xf numFmtId="0" fontId="7" fillId="0" borderId="0" xfId="0" applyFont="1" applyFill="1" applyAlignment="1" applyProtection="1">
      <alignment vertical="center"/>
    </xf>
    <xf numFmtId="0" fontId="47" fillId="0" borderId="7" xfId="0" applyFont="1" applyFill="1" applyBorder="1" applyAlignment="1" applyProtection="1">
      <alignment vertical="center"/>
    </xf>
    <xf numFmtId="0" fontId="12" fillId="0" borderId="0" xfId="0" applyFont="1" applyFill="1" applyAlignment="1" applyProtection="1">
      <alignment horizontal="right" vertical="center"/>
    </xf>
    <xf numFmtId="0" fontId="9" fillId="0" borderId="0" xfId="0" applyFont="1" applyFill="1" applyBorder="1" applyAlignment="1" applyProtection="1">
      <alignment horizontal="center" vertical="center"/>
    </xf>
    <xf numFmtId="0" fontId="7" fillId="0" borderId="0" xfId="0" applyFont="1" applyBorder="1" applyAlignment="1">
      <alignment horizontal="center" vertical="center"/>
    </xf>
    <xf numFmtId="0" fontId="7" fillId="0" borderId="0" xfId="0" applyFont="1" applyAlignment="1" applyProtection="1">
      <alignment vertical="center"/>
    </xf>
    <xf numFmtId="0" fontId="7" fillId="0" borderId="0" xfId="0" applyFont="1" applyAlignment="1">
      <alignment vertical="center" wrapText="1"/>
    </xf>
    <xf numFmtId="0" fontId="7" fillId="0" borderId="0" xfId="0" applyFont="1" applyBorder="1" applyAlignment="1">
      <alignment vertical="center" wrapText="1"/>
    </xf>
    <xf numFmtId="0" fontId="7" fillId="0" borderId="0" xfId="0" applyFont="1" applyAlignment="1">
      <alignment horizontal="right" vertical="center"/>
    </xf>
    <xf numFmtId="0" fontId="7" fillId="0" borderId="0"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Alignment="1" applyProtection="1">
      <alignment vertical="center" wrapText="1"/>
    </xf>
    <xf numFmtId="0" fontId="7" fillId="0" borderId="0" xfId="0" applyFont="1" applyFill="1" applyAlignment="1" applyProtection="1">
      <alignment horizontal="right" vertical="center"/>
    </xf>
    <xf numFmtId="0" fontId="3" fillId="0" borderId="0" xfId="1" applyFont="1" applyAlignment="1" applyProtection="1">
      <alignment horizontal="left"/>
    </xf>
    <xf numFmtId="0" fontId="12" fillId="0" borderId="0" xfId="0" applyFont="1" applyBorder="1" applyAlignment="1">
      <alignment horizontal="center" vertical="center"/>
    </xf>
    <xf numFmtId="0" fontId="7" fillId="0" borderId="0" xfId="0" applyFont="1" applyBorder="1" applyAlignment="1">
      <alignment horizontal="right" vertical="center"/>
    </xf>
    <xf numFmtId="0" fontId="12" fillId="0" borderId="0" xfId="0" applyFont="1" applyFill="1" applyAlignment="1" applyProtection="1">
      <alignment vertical="center"/>
    </xf>
    <xf numFmtId="3" fontId="12" fillId="0" borderId="0" xfId="0" applyNumberFormat="1" applyFont="1" applyFill="1" applyBorder="1" applyAlignment="1" applyProtection="1">
      <alignment horizontal="center" vertical="center" shrinkToFit="1"/>
    </xf>
    <xf numFmtId="0" fontId="12" fillId="0" borderId="7" xfId="0" applyFont="1" applyFill="1" applyBorder="1" applyAlignment="1" applyProtection="1">
      <alignment vertical="center"/>
    </xf>
    <xf numFmtId="0" fontId="12" fillId="0" borderId="0" xfId="0" applyFont="1" applyFill="1" applyAlignment="1" applyProtection="1">
      <alignment vertical="center" wrapText="1"/>
    </xf>
    <xf numFmtId="0" fontId="12" fillId="0" borderId="0" xfId="0" applyFont="1" applyFill="1" applyBorder="1" applyAlignment="1" applyProtection="1">
      <alignment horizontal="center" vertical="center"/>
    </xf>
    <xf numFmtId="3" fontId="43" fillId="0" borderId="0" xfId="0" applyNumberFormat="1" applyFont="1" applyFill="1" applyBorder="1" applyAlignment="1" applyProtection="1">
      <alignment vertical="center"/>
    </xf>
    <xf numFmtId="0" fontId="16" fillId="0" borderId="0" xfId="0" applyFont="1" applyFill="1" applyAlignment="1" applyProtection="1">
      <alignment vertical="center"/>
    </xf>
    <xf numFmtId="184" fontId="66"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vertical="center"/>
    </xf>
    <xf numFmtId="0" fontId="20" fillId="0" borderId="0" xfId="0" applyFont="1" applyFill="1" applyAlignment="1" applyProtection="1">
      <alignment vertical="center" wrapText="1"/>
    </xf>
    <xf numFmtId="3" fontId="20" fillId="0" borderId="0" xfId="0" applyNumberFormat="1" applyFont="1" applyFill="1" applyBorder="1" applyAlignment="1" applyProtection="1">
      <alignment vertical="center"/>
    </xf>
    <xf numFmtId="184" fontId="57" fillId="0" borderId="0" xfId="0" applyNumberFormat="1" applyFont="1" applyFill="1" applyBorder="1" applyAlignment="1" applyProtection="1">
      <alignment horizontal="center" vertical="center"/>
    </xf>
    <xf numFmtId="0" fontId="16" fillId="0" borderId="0" xfId="0" applyFont="1" applyAlignment="1">
      <alignment vertical="center"/>
    </xf>
    <xf numFmtId="183" fontId="20" fillId="0" borderId="2" xfId="0" applyNumberFormat="1" applyFont="1" applyFill="1" applyBorder="1" applyAlignment="1">
      <alignment horizontal="center" vertical="center"/>
    </xf>
    <xf numFmtId="185" fontId="42" fillId="0" borderId="7" xfId="0" applyNumberFormat="1" applyFont="1" applyBorder="1" applyAlignment="1">
      <alignment horizontal="center" vertical="center"/>
    </xf>
    <xf numFmtId="0" fontId="12" fillId="0" borderId="0" xfId="0" applyFont="1" applyAlignment="1">
      <alignment vertical="center" wrapText="1"/>
    </xf>
    <xf numFmtId="3" fontId="43" fillId="0" borderId="0" xfId="0" applyNumberFormat="1" applyFont="1" applyBorder="1" applyAlignment="1">
      <alignment vertical="center"/>
    </xf>
    <xf numFmtId="0" fontId="12" fillId="0" borderId="0" xfId="0" applyFont="1" applyAlignment="1">
      <alignment horizontal="right" vertical="center"/>
    </xf>
    <xf numFmtId="185" fontId="3" fillId="0" borderId="7" xfId="0" applyNumberFormat="1" applyFont="1" applyFill="1" applyBorder="1" applyAlignment="1" applyProtection="1">
      <alignment horizontal="center" vertical="center"/>
    </xf>
    <xf numFmtId="185" fontId="20" fillId="0" borderId="7" xfId="0" applyNumberFormat="1" applyFont="1" applyFill="1" applyBorder="1" applyAlignment="1" applyProtection="1">
      <alignment horizontal="center" vertical="center"/>
    </xf>
    <xf numFmtId="183" fontId="3" fillId="0" borderId="2" xfId="0" applyNumberFormat="1" applyFont="1" applyFill="1" applyBorder="1" applyAlignment="1" applyProtection="1">
      <alignment horizontal="center" vertical="center"/>
    </xf>
    <xf numFmtId="185" fontId="3" fillId="0" borderId="2" xfId="0" applyNumberFormat="1" applyFont="1" applyFill="1" applyBorder="1" applyAlignment="1" applyProtection="1">
      <alignment horizontal="center" vertical="center"/>
    </xf>
    <xf numFmtId="0" fontId="19" fillId="0" borderId="8" xfId="0" applyFont="1" applyFill="1" applyBorder="1" applyAlignment="1">
      <alignment horizontal="center" vertical="center"/>
    </xf>
    <xf numFmtId="3" fontId="19" fillId="0" borderId="8" xfId="0" applyNumberFormat="1" applyFont="1" applyBorder="1" applyAlignment="1">
      <alignment horizontal="center" vertical="center"/>
    </xf>
    <xf numFmtId="0" fontId="17" fillId="0" borderId="2" xfId="0" applyFont="1" applyBorder="1" applyAlignment="1" applyProtection="1">
      <alignment vertical="center"/>
    </xf>
    <xf numFmtId="0" fontId="17" fillId="0" borderId="0" xfId="0" applyFont="1" applyBorder="1" applyAlignment="1" applyProtection="1">
      <alignment vertical="center"/>
    </xf>
    <xf numFmtId="183" fontId="20" fillId="0" borderId="7" xfId="0" applyNumberFormat="1" applyFont="1" applyFill="1" applyBorder="1" applyAlignment="1" applyProtection="1">
      <alignment horizontal="center" vertical="center"/>
    </xf>
    <xf numFmtId="0" fontId="3" fillId="0" borderId="0" xfId="0" applyFont="1" applyAlignment="1" applyProtection="1">
      <alignment horizontal="left" vertical="center"/>
    </xf>
    <xf numFmtId="183" fontId="20" fillId="0" borderId="2" xfId="0" applyNumberFormat="1" applyFont="1" applyFill="1" applyBorder="1" applyAlignment="1" applyProtection="1">
      <alignment horizontal="center" vertical="center"/>
    </xf>
    <xf numFmtId="0" fontId="3" fillId="0" borderId="0" xfId="0" applyFont="1" applyAlignment="1" applyProtection="1">
      <alignment vertical="center" wrapText="1"/>
    </xf>
    <xf numFmtId="0" fontId="20" fillId="0" borderId="0" xfId="0" applyFont="1" applyAlignment="1" applyProtection="1">
      <alignment vertical="center" wrapText="1"/>
    </xf>
    <xf numFmtId="0" fontId="20" fillId="0" borderId="0" xfId="0" applyFont="1" applyBorder="1" applyAlignment="1" applyProtection="1">
      <alignment horizontal="center" vertical="center"/>
    </xf>
    <xf numFmtId="3" fontId="3" fillId="0" borderId="0" xfId="0" applyNumberFormat="1" applyFont="1" applyBorder="1" applyAlignment="1" applyProtection="1">
      <alignment vertical="center"/>
    </xf>
    <xf numFmtId="3" fontId="20" fillId="0" borderId="0" xfId="0" applyNumberFormat="1" applyFont="1" applyBorder="1" applyAlignment="1" applyProtection="1">
      <alignment vertical="center"/>
    </xf>
    <xf numFmtId="49" fontId="22" fillId="0" borderId="21" xfId="1" applyNumberFormat="1" applyFont="1" applyBorder="1" applyAlignment="1" applyProtection="1">
      <alignment horizontal="center"/>
    </xf>
    <xf numFmtId="49" fontId="22" fillId="0" borderId="21" xfId="1" applyNumberFormat="1" applyFont="1" applyFill="1" applyBorder="1" applyAlignment="1" applyProtection="1">
      <alignment horizontal="center"/>
    </xf>
    <xf numFmtId="49" fontId="22" fillId="0" borderId="22" xfId="1" applyNumberFormat="1" applyFont="1" applyFill="1" applyBorder="1" applyAlignment="1" applyProtection="1">
      <alignment horizontal="center"/>
    </xf>
    <xf numFmtId="178" fontId="21" fillId="0" borderId="15" xfId="1" applyNumberFormat="1" applyFont="1" applyBorder="1" applyAlignment="1" applyProtection="1">
      <alignment vertical="center"/>
    </xf>
    <xf numFmtId="0" fontId="7" fillId="0" borderId="1"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3" xfId="0" applyFont="1" applyFill="1" applyBorder="1" applyAlignment="1" applyProtection="1">
      <alignment vertical="center"/>
    </xf>
    <xf numFmtId="0" fontId="44" fillId="0" borderId="10" xfId="0" applyFont="1" applyFill="1" applyBorder="1" applyAlignment="1" applyProtection="1">
      <alignment vertical="center"/>
    </xf>
    <xf numFmtId="0" fontId="44" fillId="0" borderId="11" xfId="0" applyFont="1" applyFill="1" applyBorder="1" applyAlignment="1" applyProtection="1">
      <alignment vertical="center"/>
    </xf>
    <xf numFmtId="3" fontId="44" fillId="0" borderId="10" xfId="0" applyNumberFormat="1" applyFont="1" applyFill="1" applyBorder="1" applyAlignment="1" applyProtection="1">
      <alignment vertical="center"/>
    </xf>
    <xf numFmtId="3" fontId="44" fillId="0" borderId="11" xfId="0" applyNumberFormat="1" applyFont="1" applyFill="1" applyBorder="1" applyAlignment="1" applyProtection="1">
      <alignment vertical="center"/>
    </xf>
    <xf numFmtId="0" fontId="44" fillId="0" borderId="1" xfId="0" applyFont="1" applyFill="1" applyBorder="1" applyAlignment="1" applyProtection="1">
      <alignment vertical="center"/>
    </xf>
    <xf numFmtId="0" fontId="44" fillId="0" borderId="2" xfId="0" applyFont="1" applyFill="1" applyBorder="1" applyAlignment="1" applyProtection="1">
      <alignment vertical="center"/>
    </xf>
    <xf numFmtId="3" fontId="44" fillId="0" borderId="1" xfId="0" applyNumberFormat="1" applyFont="1" applyFill="1" applyBorder="1" applyAlignment="1" applyProtection="1">
      <alignment vertical="center"/>
    </xf>
    <xf numFmtId="3" fontId="44" fillId="0" borderId="2" xfId="0" applyNumberFormat="1" applyFont="1" applyFill="1" applyBorder="1" applyAlignment="1" applyProtection="1">
      <alignment vertical="center"/>
    </xf>
    <xf numFmtId="0" fontId="47" fillId="0" borderId="0" xfId="0" applyFont="1" applyFill="1" applyBorder="1" applyAlignment="1" applyProtection="1">
      <alignment vertical="center"/>
    </xf>
    <xf numFmtId="0" fontId="47" fillId="0" borderId="6" xfId="0" applyFont="1" applyFill="1" applyBorder="1" applyAlignment="1" applyProtection="1">
      <alignment vertical="center"/>
    </xf>
    <xf numFmtId="0" fontId="47" fillId="0" borderId="8" xfId="0" applyFont="1" applyFill="1" applyBorder="1" applyAlignment="1" applyProtection="1">
      <alignment vertical="center"/>
    </xf>
    <xf numFmtId="0" fontId="65" fillId="0" borderId="0" xfId="0" applyFont="1" applyFill="1" applyBorder="1" applyAlignment="1" applyProtection="1">
      <alignment horizontal="right" vertical="center"/>
    </xf>
    <xf numFmtId="185" fontId="65" fillId="0" borderId="11" xfId="0" applyNumberFormat="1" applyFont="1" applyFill="1" applyBorder="1" applyAlignment="1" applyProtection="1">
      <alignment vertical="center"/>
    </xf>
    <xf numFmtId="185" fontId="65" fillId="0" borderId="12" xfId="0" applyNumberFormat="1" applyFont="1" applyFill="1" applyBorder="1" applyAlignment="1" applyProtection="1">
      <alignment vertical="center"/>
    </xf>
    <xf numFmtId="185" fontId="65" fillId="0" borderId="3" xfId="0" applyNumberFormat="1" applyFont="1" applyFill="1" applyBorder="1" applyAlignment="1" applyProtection="1"/>
    <xf numFmtId="0" fontId="47" fillId="0" borderId="6" xfId="0" applyFont="1" applyFill="1" applyBorder="1" applyAlignment="1" applyProtection="1">
      <alignment horizontal="center" vertical="top"/>
    </xf>
    <xf numFmtId="0" fontId="47" fillId="0" borderId="7" xfId="0" applyFont="1" applyFill="1" applyBorder="1" applyAlignment="1" applyProtection="1">
      <alignment horizontal="center" vertical="top"/>
    </xf>
    <xf numFmtId="0" fontId="47" fillId="0" borderId="8" xfId="0" applyFont="1" applyFill="1" applyBorder="1" applyAlignment="1" applyProtection="1">
      <alignment horizontal="center" vertical="top"/>
    </xf>
    <xf numFmtId="3" fontId="44" fillId="0" borderId="6" xfId="0" applyNumberFormat="1" applyFont="1" applyFill="1" applyBorder="1" applyAlignment="1" applyProtection="1">
      <alignment horizontal="center" vertical="top"/>
    </xf>
    <xf numFmtId="3" fontId="0" fillId="0" borderId="7" xfId="0" applyNumberFormat="1" applyBorder="1" applyAlignment="1" applyProtection="1">
      <alignment horizontal="center" vertical="center"/>
    </xf>
    <xf numFmtId="185" fontId="65" fillId="0" borderId="8" xfId="0" applyNumberFormat="1" applyFont="1" applyFill="1" applyBorder="1" applyAlignment="1" applyProtection="1">
      <alignment vertical="top"/>
    </xf>
    <xf numFmtId="0" fontId="19" fillId="0" borderId="8" xfId="0" applyFont="1" applyFill="1" applyBorder="1" applyAlignment="1" applyProtection="1">
      <alignment horizontal="center" vertical="center"/>
    </xf>
    <xf numFmtId="3" fontId="44" fillId="0" borderId="6" xfId="0" applyNumberFormat="1" applyFont="1" applyBorder="1" applyAlignment="1" applyProtection="1">
      <alignment horizontal="center" vertical="top"/>
    </xf>
    <xf numFmtId="3" fontId="19" fillId="0" borderId="8" xfId="0" applyNumberFormat="1" applyFont="1" applyBorder="1" applyAlignment="1" applyProtection="1">
      <alignment horizontal="center" vertical="center"/>
    </xf>
    <xf numFmtId="179" fontId="43" fillId="0" borderId="0" xfId="0" applyNumberFormat="1" applyFont="1" applyFill="1" applyBorder="1" applyAlignment="1" applyProtection="1">
      <alignment horizontal="right" vertical="center"/>
    </xf>
    <xf numFmtId="0" fontId="47" fillId="0" borderId="0" xfId="0" applyFont="1" applyFill="1" applyBorder="1" applyAlignment="1" applyProtection="1">
      <alignment horizontal="center" vertical="top"/>
    </xf>
    <xf numFmtId="3" fontId="44" fillId="0" borderId="0" xfId="0" applyNumberFormat="1" applyFont="1" applyFill="1" applyBorder="1" applyAlignment="1" applyProtection="1">
      <alignment horizontal="center" vertical="top"/>
    </xf>
    <xf numFmtId="3" fontId="44" fillId="0" borderId="0" xfId="0" applyNumberFormat="1" applyFont="1" applyBorder="1" applyAlignment="1" applyProtection="1">
      <alignment horizontal="center" vertical="top"/>
    </xf>
    <xf numFmtId="0" fontId="47" fillId="0" borderId="0" xfId="0" applyFont="1" applyFill="1" applyBorder="1" applyAlignment="1" applyProtection="1">
      <alignment vertical="top"/>
    </xf>
    <xf numFmtId="0" fontId="31" fillId="0" borderId="0" xfId="0" applyFont="1" applyAlignment="1" applyProtection="1">
      <alignment vertical="center"/>
    </xf>
    <xf numFmtId="0" fontId="21" fillId="2" borderId="0" xfId="1" applyFont="1" applyFill="1" applyAlignment="1" applyProtection="1">
      <alignment vertical="center"/>
    </xf>
    <xf numFmtId="0" fontId="21" fillId="3" borderId="0" xfId="1" applyFont="1" applyFill="1" applyAlignment="1" applyProtection="1">
      <alignment vertical="center"/>
    </xf>
    <xf numFmtId="38" fontId="53" fillId="0" borderId="16" xfId="1" applyNumberFormat="1" applyFont="1" applyBorder="1" applyAlignment="1" applyProtection="1">
      <alignment vertical="center" shrinkToFit="1"/>
    </xf>
    <xf numFmtId="179" fontId="53" fillId="0" borderId="9" xfId="1" applyNumberFormat="1" applyFont="1" applyBorder="1" applyAlignment="1" applyProtection="1">
      <alignment vertical="center"/>
    </xf>
    <xf numFmtId="38" fontId="42" fillId="0" borderId="9" xfId="1" applyNumberFormat="1" applyFont="1" applyFill="1" applyBorder="1" applyAlignment="1" applyProtection="1">
      <alignment vertical="center" shrinkToFit="1"/>
    </xf>
    <xf numFmtId="38" fontId="42" fillId="0" borderId="13" xfId="1" applyNumberFormat="1" applyFont="1" applyFill="1" applyBorder="1" applyAlignment="1" applyProtection="1">
      <alignment vertical="center" shrinkToFit="1"/>
    </xf>
    <xf numFmtId="38" fontId="42" fillId="0" borderId="27" xfId="1" applyNumberFormat="1" applyFont="1" applyFill="1" applyBorder="1" applyAlignment="1" applyProtection="1">
      <alignment vertical="center" shrinkToFit="1"/>
    </xf>
    <xf numFmtId="38" fontId="42" fillId="0" borderId="29" xfId="1" applyNumberFormat="1" applyFont="1" applyFill="1" applyBorder="1" applyAlignment="1" applyProtection="1">
      <alignment vertical="center" shrinkToFit="1"/>
    </xf>
    <xf numFmtId="38" fontId="42" fillId="0" borderId="31" xfId="1" applyNumberFormat="1" applyFont="1" applyFill="1" applyBorder="1" applyAlignment="1" applyProtection="1">
      <alignment vertical="center" shrinkToFit="1"/>
    </xf>
    <xf numFmtId="38" fontId="53" fillId="0" borderId="16" xfId="1" applyNumberFormat="1" applyFont="1" applyFill="1" applyBorder="1" applyAlignment="1" applyProtection="1">
      <alignment vertical="center" shrinkToFit="1"/>
    </xf>
    <xf numFmtId="179" fontId="53" fillId="0" borderId="9" xfId="1" applyNumberFormat="1" applyFont="1" applyFill="1" applyBorder="1" applyAlignment="1" applyProtection="1">
      <alignment vertical="center"/>
    </xf>
    <xf numFmtId="38" fontId="42" fillId="0" borderId="9" xfId="1" applyNumberFormat="1" applyFont="1" applyBorder="1" applyAlignment="1" applyProtection="1">
      <alignment vertical="center" shrinkToFit="1"/>
    </xf>
    <xf numFmtId="38" fontId="42" fillId="0" borderId="13" xfId="1" applyNumberFormat="1" applyFont="1" applyBorder="1" applyAlignment="1" applyProtection="1">
      <alignment vertical="center" shrinkToFit="1"/>
    </xf>
    <xf numFmtId="38" fontId="42" fillId="0" borderId="27" xfId="1" applyNumberFormat="1" applyFont="1" applyBorder="1" applyAlignment="1" applyProtection="1">
      <alignment vertical="center" shrinkToFit="1"/>
    </xf>
    <xf numFmtId="38" fontId="42" fillId="0" borderId="29" xfId="1" applyNumberFormat="1" applyFont="1" applyBorder="1" applyAlignment="1" applyProtection="1">
      <alignment vertical="center" shrinkToFit="1"/>
    </xf>
    <xf numFmtId="38" fontId="42" fillId="0" borderId="31" xfId="1" applyNumberFormat="1" applyFont="1" applyBorder="1" applyAlignment="1" applyProtection="1">
      <alignment vertical="center" shrinkToFit="1"/>
    </xf>
    <xf numFmtId="0" fontId="33" fillId="0" borderId="0" xfId="1" applyFont="1" applyAlignment="1">
      <alignment horizontal="center" vertical="center"/>
    </xf>
    <xf numFmtId="0" fontId="3" fillId="0" borderId="0" xfId="1" applyFont="1" applyAlignment="1">
      <alignment vertical="center"/>
    </xf>
    <xf numFmtId="0" fontId="3" fillId="0" borderId="9" xfId="1" applyFont="1" applyBorder="1" applyAlignment="1">
      <alignment horizontal="right" vertical="center"/>
    </xf>
    <xf numFmtId="0" fontId="3" fillId="0" borderId="0" xfId="1" applyFont="1" applyBorder="1" applyAlignment="1">
      <alignment vertical="center" wrapText="1"/>
    </xf>
    <xf numFmtId="0" fontId="3" fillId="0" borderId="0" xfId="1" applyFont="1" applyAlignment="1">
      <alignment horizontal="center" vertical="center"/>
    </xf>
    <xf numFmtId="0" fontId="3" fillId="0" borderId="32" xfId="1" applyFont="1" applyBorder="1" applyAlignment="1">
      <alignment vertical="center"/>
    </xf>
    <xf numFmtId="0" fontId="3" fillId="0" borderId="9" xfId="1" applyFont="1" applyBorder="1" applyAlignment="1">
      <alignment horizontal="center" vertical="center"/>
    </xf>
    <xf numFmtId="0" fontId="3" fillId="0" borderId="9" xfId="1" applyFont="1" applyBorder="1" applyAlignment="1">
      <alignment vertical="center"/>
    </xf>
    <xf numFmtId="0" fontId="3" fillId="0" borderId="9" xfId="1" applyFont="1" applyBorder="1" applyAlignment="1">
      <alignment vertical="center" wrapText="1"/>
    </xf>
    <xf numFmtId="0" fontId="3" fillId="0" borderId="35" xfId="1" applyFont="1" applyBorder="1" applyAlignment="1">
      <alignment vertical="center" wrapText="1"/>
    </xf>
    <xf numFmtId="0" fontId="3" fillId="0" borderId="39" xfId="1" applyFont="1" applyBorder="1" applyAlignment="1">
      <alignment vertical="center" wrapText="1"/>
    </xf>
    <xf numFmtId="0" fontId="7" fillId="0" borderId="0" xfId="1" applyFont="1" applyAlignment="1">
      <alignment vertical="center"/>
    </xf>
    <xf numFmtId="0" fontId="7" fillId="0" borderId="9" xfId="1" applyFont="1" applyBorder="1" applyAlignment="1">
      <alignment horizontal="center" vertical="center" wrapText="1"/>
    </xf>
    <xf numFmtId="0" fontId="3" fillId="0" borderId="0" xfId="1" applyFont="1" applyBorder="1" applyAlignment="1">
      <alignment horizontal="right" vertical="center"/>
    </xf>
    <xf numFmtId="0" fontId="20" fillId="0" borderId="0" xfId="0" applyFont="1" applyFill="1" applyAlignment="1" applyProtection="1">
      <alignment vertical="center"/>
    </xf>
    <xf numFmtId="0" fontId="19" fillId="0" borderId="10" xfId="0" applyFont="1" applyFill="1" applyBorder="1" applyAlignment="1">
      <alignment vertical="center"/>
    </xf>
    <xf numFmtId="0" fontId="19" fillId="0" borderId="11" xfId="0" applyFont="1" applyFill="1" applyBorder="1" applyAlignment="1">
      <alignment vertical="center"/>
    </xf>
    <xf numFmtId="3" fontId="19" fillId="0" borderId="10" xfId="0" applyNumberFormat="1" applyFont="1" applyFill="1" applyBorder="1" applyAlignment="1">
      <alignment vertical="center"/>
    </xf>
    <xf numFmtId="3" fontId="19" fillId="0" borderId="11" xfId="0" applyNumberFormat="1" applyFont="1" applyFill="1" applyBorder="1" applyAlignment="1">
      <alignment vertical="center"/>
    </xf>
    <xf numFmtId="0" fontId="19" fillId="0" borderId="1" xfId="0" applyFont="1" applyFill="1" applyBorder="1" applyAlignment="1">
      <alignment vertical="center"/>
    </xf>
    <xf numFmtId="0" fontId="19" fillId="0" borderId="2" xfId="0" applyFont="1" applyFill="1" applyBorder="1" applyAlignment="1">
      <alignment vertical="center"/>
    </xf>
    <xf numFmtId="3" fontId="19" fillId="0" borderId="1" xfId="0" applyNumberFormat="1" applyFont="1" applyFill="1" applyBorder="1" applyAlignment="1">
      <alignment vertical="center"/>
    </xf>
    <xf numFmtId="3" fontId="19" fillId="0" borderId="2" xfId="0" applyNumberFormat="1" applyFont="1" applyFill="1" applyBorder="1" applyAlignment="1">
      <alignment vertical="center"/>
    </xf>
    <xf numFmtId="0" fontId="19" fillId="0" borderId="7" xfId="0" applyFont="1" applyFill="1" applyBorder="1" applyAlignment="1">
      <alignment vertical="center"/>
    </xf>
    <xf numFmtId="0" fontId="19" fillId="0" borderId="6" xfId="0" applyFont="1" applyFill="1" applyBorder="1" applyAlignment="1">
      <alignment vertical="center"/>
    </xf>
    <xf numFmtId="0" fontId="19" fillId="0" borderId="8" xfId="0" applyFont="1" applyFill="1" applyBorder="1" applyAlignment="1">
      <alignment vertical="center"/>
    </xf>
    <xf numFmtId="0" fontId="19" fillId="0" borderId="0" xfId="0" applyFont="1" applyFill="1" applyBorder="1" applyAlignment="1">
      <alignment vertical="center"/>
    </xf>
    <xf numFmtId="0" fontId="3" fillId="0" borderId="0" xfId="0" applyFont="1" applyFill="1" applyAlignment="1">
      <alignment vertical="center"/>
    </xf>
    <xf numFmtId="185" fontId="11" fillId="0" borderId="11" xfId="0" applyNumberFormat="1" applyFont="1" applyFill="1" applyBorder="1" applyAlignment="1">
      <alignment vertical="center"/>
    </xf>
    <xf numFmtId="185" fontId="11" fillId="0" borderId="12" xfId="0" applyNumberFormat="1" applyFont="1" applyFill="1" applyBorder="1" applyAlignment="1">
      <alignment vertical="center"/>
    </xf>
    <xf numFmtId="185" fontId="11" fillId="0" borderId="3" xfId="0" applyNumberFormat="1" applyFont="1" applyFill="1" applyBorder="1" applyAlignment="1"/>
    <xf numFmtId="3" fontId="19" fillId="0" borderId="6" xfId="0" applyNumberFormat="1" applyFont="1" applyFill="1" applyBorder="1" applyAlignment="1">
      <alignment horizontal="center" vertical="top"/>
    </xf>
    <xf numFmtId="3" fontId="54" fillId="0" borderId="7" xfId="0" applyNumberFormat="1" applyFont="1" applyBorder="1" applyAlignment="1">
      <alignment horizontal="center" vertical="center"/>
    </xf>
    <xf numFmtId="185" fontId="11" fillId="0" borderId="8" xfId="0" applyNumberFormat="1" applyFont="1" applyFill="1" applyBorder="1" applyAlignment="1">
      <alignment vertical="top"/>
    </xf>
    <xf numFmtId="3" fontId="19" fillId="0" borderId="6" xfId="0" applyNumberFormat="1" applyFont="1" applyBorder="1" applyAlignment="1">
      <alignment horizontal="center" vertical="top"/>
    </xf>
    <xf numFmtId="0" fontId="20" fillId="0" borderId="0" xfId="0" applyFont="1" applyFill="1" applyBorder="1" applyAlignment="1">
      <alignment horizontal="center" vertical="center"/>
    </xf>
    <xf numFmtId="3" fontId="20" fillId="0" borderId="0" xfId="0" applyNumberFormat="1" applyFont="1" applyFill="1" applyBorder="1" applyAlignment="1">
      <alignment vertical="center"/>
    </xf>
    <xf numFmtId="179" fontId="20" fillId="0" borderId="0" xfId="0" applyNumberFormat="1" applyFont="1" applyFill="1" applyBorder="1" applyAlignment="1">
      <alignment horizontal="right" vertical="center"/>
    </xf>
    <xf numFmtId="3" fontId="19" fillId="0" borderId="0" xfId="0" applyNumberFormat="1" applyFont="1" applyFill="1" applyBorder="1" applyAlignment="1">
      <alignment horizontal="center" vertical="top"/>
    </xf>
    <xf numFmtId="0" fontId="19" fillId="0" borderId="0" xfId="0" applyFont="1" applyFill="1" applyBorder="1" applyAlignment="1">
      <alignment horizontal="center" vertical="top"/>
    </xf>
    <xf numFmtId="3" fontId="19" fillId="0" borderId="0" xfId="0" applyNumberFormat="1" applyFont="1" applyBorder="1" applyAlignment="1">
      <alignment horizontal="center" vertical="top"/>
    </xf>
    <xf numFmtId="0" fontId="3" fillId="0" borderId="0" xfId="0" applyFont="1" applyFill="1" applyAlignment="1">
      <alignment horizontal="right" vertical="center"/>
    </xf>
    <xf numFmtId="0" fontId="20" fillId="0" borderId="0" xfId="0" applyFont="1" applyFill="1" applyAlignment="1">
      <alignment horizontal="right" vertical="center"/>
    </xf>
    <xf numFmtId="0" fontId="7" fillId="0" borderId="10" xfId="1" applyFont="1" applyBorder="1" applyAlignment="1">
      <alignment vertical="center" wrapText="1"/>
    </xf>
    <xf numFmtId="0" fontId="3" fillId="0" borderId="11" xfId="1" applyFont="1" applyBorder="1" applyAlignment="1">
      <alignment vertical="center" wrapText="1"/>
    </xf>
    <xf numFmtId="0" fontId="3" fillId="0" borderId="12" xfId="1" applyFont="1" applyBorder="1" applyAlignment="1">
      <alignment vertical="center" wrapText="1"/>
    </xf>
    <xf numFmtId="0" fontId="33" fillId="0" borderId="0" xfId="1" applyFont="1" applyAlignment="1">
      <alignment horizontal="center" vertical="center"/>
    </xf>
    <xf numFmtId="0" fontId="3" fillId="0" borderId="0" xfId="1" applyFont="1" applyAlignment="1">
      <alignment horizontal="center" vertical="center"/>
    </xf>
    <xf numFmtId="0" fontId="3" fillId="0" borderId="9" xfId="1" applyFont="1" applyBorder="1" applyAlignment="1">
      <alignment horizontal="center" vertical="center"/>
    </xf>
    <xf numFmtId="0" fontId="3" fillId="0" borderId="9" xfId="1" applyFont="1" applyBorder="1" applyAlignment="1">
      <alignment vertical="center"/>
    </xf>
    <xf numFmtId="0" fontId="3" fillId="0" borderId="33" xfId="1" applyFont="1" applyBorder="1" applyAlignment="1">
      <alignment vertical="center"/>
    </xf>
    <xf numFmtId="0" fontId="3" fillId="0" borderId="34" xfId="1" applyFont="1" applyBorder="1" applyAlignment="1">
      <alignment vertical="center"/>
    </xf>
    <xf numFmtId="0" fontId="3" fillId="0" borderId="37" xfId="1" applyFont="1" applyBorder="1" applyAlignment="1">
      <alignment vertical="center"/>
    </xf>
    <xf numFmtId="0" fontId="3" fillId="0" borderId="38" xfId="1" applyFont="1" applyBorder="1" applyAlignment="1">
      <alignment vertical="center"/>
    </xf>
    <xf numFmtId="0" fontId="3" fillId="0" borderId="13" xfId="1" applyFont="1" applyBorder="1" applyAlignment="1">
      <alignment vertical="center" wrapText="1"/>
    </xf>
    <xf numFmtId="0" fontId="3" fillId="0" borderId="16" xfId="1" applyFont="1" applyBorder="1" applyAlignment="1">
      <alignment vertical="center" wrapText="1"/>
    </xf>
    <xf numFmtId="0" fontId="3" fillId="0" borderId="1" xfId="1" applyFont="1" applyBorder="1" applyAlignment="1">
      <alignment vertical="center" wrapText="1"/>
    </xf>
    <xf numFmtId="0" fontId="3" fillId="0" borderId="3" xfId="1" applyFont="1" applyBorder="1" applyAlignment="1">
      <alignment vertical="center" wrapText="1"/>
    </xf>
    <xf numFmtId="0" fontId="3" fillId="0" borderId="6" xfId="1" applyFont="1" applyBorder="1" applyAlignment="1">
      <alignment vertical="center" wrapText="1"/>
    </xf>
    <xf numFmtId="0" fontId="3" fillId="0" borderId="8" xfId="1" applyFont="1" applyBorder="1" applyAlignment="1">
      <alignment vertical="center" wrapText="1"/>
    </xf>
    <xf numFmtId="0" fontId="20" fillId="0" borderId="13" xfId="1" applyFont="1" applyBorder="1" applyAlignment="1">
      <alignment horizontal="center" vertical="center" wrapText="1"/>
    </xf>
    <xf numFmtId="0" fontId="20" fillId="0" borderId="16" xfId="1" applyFont="1" applyBorder="1" applyAlignment="1">
      <alignment horizontal="center" vertical="center" wrapText="1"/>
    </xf>
    <xf numFmtId="0" fontId="7" fillId="0" borderId="9" xfId="1" applyFont="1" applyBorder="1" applyAlignment="1">
      <alignment horizontal="center" vertical="center"/>
    </xf>
    <xf numFmtId="0" fontId="3" fillId="2" borderId="10" xfId="1" applyFont="1" applyFill="1" applyBorder="1" applyAlignment="1">
      <alignment horizontal="right" vertical="center"/>
    </xf>
    <xf numFmtId="0" fontId="3" fillId="2" borderId="12" xfId="1" applyFont="1" applyFill="1" applyBorder="1" applyAlignment="1">
      <alignment vertical="center"/>
    </xf>
    <xf numFmtId="0" fontId="3" fillId="3" borderId="10" xfId="1" applyFont="1" applyFill="1" applyBorder="1" applyAlignment="1">
      <alignment horizontal="right" vertical="center"/>
    </xf>
    <xf numFmtId="0" fontId="7" fillId="3" borderId="12" xfId="0" applyFont="1" applyFill="1" applyBorder="1" applyAlignment="1">
      <alignment vertical="center"/>
    </xf>
    <xf numFmtId="0" fontId="28" fillId="0" borderId="0" xfId="1" applyFont="1" applyAlignment="1">
      <alignment vertical="center" wrapText="1"/>
    </xf>
    <xf numFmtId="0" fontId="73" fillId="0" borderId="0" xfId="1" applyFont="1" applyAlignment="1">
      <alignment vertical="center" wrapText="1"/>
    </xf>
    <xf numFmtId="0" fontId="7" fillId="0" borderId="10" xfId="1" applyFont="1" applyFill="1" applyBorder="1" applyAlignment="1">
      <alignment vertical="center" wrapText="1"/>
    </xf>
    <xf numFmtId="0" fontId="3" fillId="0" borderId="11" xfId="1" applyFont="1" applyFill="1" applyBorder="1" applyAlignment="1">
      <alignment vertical="center" wrapText="1"/>
    </xf>
    <xf numFmtId="0" fontId="3" fillId="0" borderId="12" xfId="1" applyFont="1"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61" fillId="0" borderId="9" xfId="1" applyFont="1" applyBorder="1" applyAlignment="1" applyProtection="1">
      <alignment horizontal="center" vertical="center" shrinkToFit="1"/>
    </xf>
    <xf numFmtId="0" fontId="62" fillId="0" borderId="9" xfId="0" applyFont="1" applyBorder="1" applyAlignment="1" applyProtection="1">
      <alignment horizontal="center" vertical="center" shrinkToFit="1"/>
    </xf>
    <xf numFmtId="0" fontId="24" fillId="0" borderId="20" xfId="1" applyFont="1" applyBorder="1" applyAlignment="1" applyProtection="1">
      <alignment horizontal="center" vertical="center" wrapText="1"/>
    </xf>
    <xf numFmtId="0" fontId="41" fillId="0" borderId="21" xfId="0" applyFont="1" applyBorder="1" applyAlignment="1" applyProtection="1">
      <alignment horizontal="center" vertical="center" wrapText="1"/>
    </xf>
    <xf numFmtId="0" fontId="21" fillId="0" borderId="23" xfId="1" applyFont="1" applyBorder="1" applyAlignment="1" applyProtection="1">
      <alignment horizontal="center" vertical="center"/>
    </xf>
    <xf numFmtId="0" fontId="0" fillId="0" borderId="24" xfId="0" applyBorder="1" applyAlignment="1" applyProtection="1">
      <alignment horizontal="center" vertical="center"/>
    </xf>
    <xf numFmtId="0" fontId="21" fillId="0" borderId="0" xfId="1" applyFont="1" applyAlignment="1" applyProtection="1">
      <alignment horizontal="right" vertical="center" wrapText="1"/>
    </xf>
    <xf numFmtId="0" fontId="3" fillId="0" borderId="0" xfId="1" applyAlignment="1" applyProtection="1">
      <alignment horizontal="right" vertical="center" wrapText="1"/>
    </xf>
    <xf numFmtId="0" fontId="21" fillId="0" borderId="44" xfId="1" applyFont="1" applyBorder="1" applyAlignment="1" applyProtection="1">
      <alignment horizontal="center" vertical="center"/>
    </xf>
    <xf numFmtId="0" fontId="0" fillId="0" borderId="44" xfId="0" applyBorder="1" applyAlignment="1">
      <alignment horizontal="center" vertical="center"/>
    </xf>
    <xf numFmtId="0" fontId="60" fillId="0" borderId="42" xfId="1" applyNumberFormat="1" applyFont="1" applyBorder="1" applyAlignment="1" applyProtection="1">
      <alignment horizontal="center" vertical="center"/>
      <protection locked="0"/>
    </xf>
    <xf numFmtId="0" fontId="54" fillId="0" borderId="45" xfId="0" applyFont="1" applyBorder="1" applyAlignment="1" applyProtection="1">
      <alignment horizontal="center" vertical="center"/>
      <protection locked="0"/>
    </xf>
    <xf numFmtId="178" fontId="60" fillId="0" borderId="42" xfId="1" applyNumberFormat="1" applyFont="1" applyBorder="1" applyAlignment="1" applyProtection="1">
      <alignment horizontal="center" vertical="center"/>
      <protection locked="0"/>
    </xf>
    <xf numFmtId="178" fontId="54" fillId="0" borderId="45" xfId="0" applyNumberFormat="1" applyFont="1" applyBorder="1" applyAlignment="1" applyProtection="1">
      <alignment horizontal="center" vertical="center"/>
      <protection locked="0"/>
    </xf>
    <xf numFmtId="0" fontId="21" fillId="0" borderId="10" xfId="1" applyFont="1" applyBorder="1" applyAlignment="1" applyProtection="1">
      <alignment vertical="center" shrinkToFit="1"/>
      <protection locked="0"/>
    </xf>
    <xf numFmtId="0" fontId="3" fillId="0" borderId="11" xfId="1" applyFont="1" applyBorder="1" applyAlignment="1" applyProtection="1">
      <alignment vertical="center" shrinkToFit="1"/>
      <protection locked="0"/>
    </xf>
    <xf numFmtId="0" fontId="54" fillId="0" borderId="12" xfId="0" applyFont="1" applyBorder="1" applyAlignment="1" applyProtection="1">
      <alignment vertical="center" shrinkToFit="1"/>
      <protection locked="0"/>
    </xf>
    <xf numFmtId="49" fontId="21" fillId="0" borderId="10" xfId="1" applyNumberFormat="1" applyFont="1" applyBorder="1" applyAlignment="1" applyProtection="1">
      <alignment vertical="center" shrinkToFit="1"/>
      <protection locked="0"/>
    </xf>
    <xf numFmtId="49" fontId="3" fillId="0" borderId="11" xfId="1" applyNumberFormat="1" applyFont="1" applyBorder="1" applyAlignment="1" applyProtection="1">
      <alignment vertical="center" shrinkToFit="1"/>
      <protection locked="0"/>
    </xf>
    <xf numFmtId="176" fontId="3" fillId="0" borderId="7" xfId="0" applyNumberFormat="1" applyFont="1" applyBorder="1" applyAlignment="1" applyProtection="1">
      <alignment horizontal="distributed" vertical="center"/>
    </xf>
    <xf numFmtId="0" fontId="19" fillId="0" borderId="7" xfId="0" applyFont="1" applyBorder="1" applyAlignment="1" applyProtection="1">
      <alignment vertical="center"/>
    </xf>
    <xf numFmtId="0" fontId="3" fillId="0" borderId="7" xfId="0" applyFont="1" applyBorder="1" applyAlignment="1" applyProtection="1">
      <alignment horizontal="right" vertical="center"/>
    </xf>
    <xf numFmtId="0" fontId="3" fillId="0" borderId="0" xfId="0" applyFont="1" applyAlignment="1" applyProtection="1">
      <alignment vertical="center"/>
    </xf>
    <xf numFmtId="176" fontId="3" fillId="0" borderId="0" xfId="0" applyNumberFormat="1" applyFont="1" applyBorder="1" applyAlignment="1" applyProtection="1">
      <alignment vertical="center"/>
    </xf>
    <xf numFmtId="0" fontId="3" fillId="0" borderId="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Border="1" applyAlignment="1" applyProtection="1">
      <alignment horizontal="left" vertical="center"/>
    </xf>
    <xf numFmtId="177" fontId="20" fillId="0" borderId="7" xfId="0" applyNumberFormat="1" applyFont="1" applyBorder="1" applyAlignment="1" applyProtection="1">
      <alignment vertical="center" shrinkToFit="1"/>
    </xf>
    <xf numFmtId="38" fontId="20" fillId="0" borderId="7" xfId="0" applyNumberFormat="1" applyFont="1" applyBorder="1" applyAlignment="1" applyProtection="1">
      <alignment vertical="center"/>
    </xf>
    <xf numFmtId="0" fontId="20" fillId="0" borderId="7" xfId="0" applyFont="1" applyBorder="1" applyAlignment="1" applyProtection="1">
      <alignment vertical="center"/>
    </xf>
    <xf numFmtId="0" fontId="16" fillId="0" borderId="0" xfId="0" applyFont="1" applyAlignment="1" applyProtection="1">
      <alignment horizontal="left" vertical="center" wrapText="1"/>
    </xf>
    <xf numFmtId="0" fontId="3" fillId="0" borderId="0" xfId="0" quotePrefix="1" applyFont="1" applyAlignment="1" applyProtection="1">
      <alignment horizontal="right" vertical="center"/>
    </xf>
    <xf numFmtId="0" fontId="3" fillId="0" borderId="0" xfId="0" applyFont="1" applyAlignment="1" applyProtection="1">
      <alignment horizontal="right" vertical="center"/>
    </xf>
    <xf numFmtId="0" fontId="3" fillId="0" borderId="0" xfId="0" applyFont="1" applyAlignment="1" applyProtection="1">
      <alignment horizontal="distributed" vertical="center"/>
    </xf>
    <xf numFmtId="0" fontId="19" fillId="0" borderId="11" xfId="0" applyNumberFormat="1" applyFont="1" applyBorder="1" applyAlignment="1" applyProtection="1">
      <alignment vertical="center" wrapText="1"/>
    </xf>
    <xf numFmtId="0" fontId="19" fillId="0" borderId="12" xfId="0" applyNumberFormat="1" applyFont="1" applyBorder="1" applyAlignment="1" applyProtection="1">
      <alignment vertical="center" wrapText="1"/>
    </xf>
    <xf numFmtId="0" fontId="20" fillId="0" borderId="7" xfId="0" applyFont="1" applyBorder="1" applyAlignment="1" applyProtection="1">
      <alignment horizontal="left" vertical="center" shrinkToFit="1"/>
    </xf>
    <xf numFmtId="0" fontId="3" fillId="0" borderId="47" xfId="0" applyNumberFormat="1" applyFont="1" applyBorder="1" applyAlignment="1" applyProtection="1">
      <alignment horizontal="center" vertical="center" shrinkToFit="1"/>
    </xf>
    <xf numFmtId="0" fontId="3" fillId="0" borderId="48" xfId="0" applyNumberFormat="1" applyFont="1" applyBorder="1" applyAlignment="1" applyProtection="1">
      <alignment horizontal="center" vertical="center" shrinkToFit="1"/>
    </xf>
    <xf numFmtId="0" fontId="19" fillId="0" borderId="48" xfId="0" applyNumberFormat="1" applyFont="1" applyBorder="1" applyAlignment="1" applyProtection="1">
      <alignment vertical="center" wrapText="1"/>
    </xf>
    <xf numFmtId="0" fontId="19" fillId="0" borderId="49" xfId="0" applyNumberFormat="1" applyFont="1" applyBorder="1" applyAlignment="1" applyProtection="1">
      <alignment vertical="center" wrapText="1"/>
    </xf>
    <xf numFmtId="0" fontId="3" fillId="0" borderId="2" xfId="0" applyNumberFormat="1" applyFont="1" applyBorder="1" applyAlignment="1" applyProtection="1">
      <alignment horizontal="center" vertical="center" shrinkToFit="1"/>
    </xf>
    <xf numFmtId="0" fontId="19" fillId="0" borderId="2" xfId="0" applyNumberFormat="1" applyFont="1" applyBorder="1" applyAlignment="1" applyProtection="1">
      <alignment vertical="center" wrapText="1"/>
    </xf>
    <xf numFmtId="0" fontId="19" fillId="0" borderId="3" xfId="0" applyNumberFormat="1" applyFont="1" applyBorder="1" applyAlignment="1" applyProtection="1">
      <alignment vertical="center" wrapText="1"/>
    </xf>
    <xf numFmtId="0" fontId="3" fillId="0" borderId="1" xfId="0" applyNumberFormat="1" applyFont="1" applyBorder="1" applyAlignment="1" applyProtection="1">
      <alignment horizontal="center" vertical="center" shrinkToFit="1"/>
    </xf>
    <xf numFmtId="0" fontId="3" fillId="0" borderId="6" xfId="0" applyNumberFormat="1" applyFont="1" applyBorder="1" applyAlignment="1" applyProtection="1">
      <alignment horizontal="center" vertical="center" shrinkToFit="1"/>
    </xf>
    <xf numFmtId="0" fontId="3" fillId="0" borderId="7" xfId="0" applyNumberFormat="1" applyFont="1" applyBorder="1" applyAlignment="1" applyProtection="1">
      <alignment horizontal="center" vertical="center" shrinkToFit="1"/>
    </xf>
    <xf numFmtId="0" fontId="19" fillId="0" borderId="7" xfId="0" applyNumberFormat="1" applyFont="1" applyBorder="1" applyAlignment="1" applyProtection="1">
      <alignment vertical="center" wrapText="1"/>
    </xf>
    <xf numFmtId="0" fontId="19" fillId="0" borderId="8" xfId="0" applyNumberFormat="1" applyFont="1" applyBorder="1" applyAlignment="1" applyProtection="1">
      <alignment vertical="center" wrapText="1"/>
    </xf>
    <xf numFmtId="0" fontId="3" fillId="0" borderId="10" xfId="0" applyNumberFormat="1" applyFont="1" applyBorder="1" applyAlignment="1" applyProtection="1">
      <alignment horizontal="right" vertical="center" shrinkToFit="1"/>
    </xf>
    <xf numFmtId="0" fontId="3" fillId="0" borderId="11" xfId="0" applyNumberFormat="1" applyFont="1" applyBorder="1" applyAlignment="1" applyProtection="1">
      <alignment horizontal="right" vertical="center" shrinkToFit="1"/>
    </xf>
    <xf numFmtId="0" fontId="3" fillId="0" borderId="7"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0" xfId="0" applyFont="1" applyBorder="1" applyAlignment="1" applyProtection="1">
      <alignment horizontal="distributed" vertical="center"/>
    </xf>
    <xf numFmtId="0" fontId="0" fillId="0" borderId="0" xfId="0" applyAlignment="1" applyProtection="1">
      <alignment horizontal="distributed" vertical="center"/>
    </xf>
    <xf numFmtId="0" fontId="3" fillId="0" borderId="0" xfId="0" applyFont="1" applyBorder="1" applyAlignment="1" applyProtection="1">
      <alignment horizontal="distributed" vertical="center"/>
    </xf>
    <xf numFmtId="3" fontId="3" fillId="0" borderId="11" xfId="0" applyNumberFormat="1" applyFont="1" applyBorder="1" applyAlignment="1" applyProtection="1">
      <alignment vertical="center"/>
    </xf>
    <xf numFmtId="0" fontId="2" fillId="0" borderId="12" xfId="0" applyFont="1" applyBorder="1" applyAlignment="1" applyProtection="1">
      <alignment vertical="center"/>
    </xf>
    <xf numFmtId="2" fontId="20" fillId="0" borderId="10" xfId="0" applyNumberFormat="1" applyFont="1" applyBorder="1" applyAlignment="1" applyProtection="1">
      <alignment vertical="center"/>
    </xf>
    <xf numFmtId="2" fontId="0" fillId="0" borderId="11" xfId="0" applyNumberFormat="1" applyBorder="1" applyAlignment="1" applyProtection="1">
      <alignment vertical="center"/>
    </xf>
    <xf numFmtId="0" fontId="19" fillId="0" borderId="11" xfId="0" applyFont="1" applyBorder="1" applyAlignment="1" applyProtection="1">
      <alignment vertical="center" wrapText="1"/>
    </xf>
    <xf numFmtId="0" fontId="19" fillId="0" borderId="12"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12" xfId="0" applyFont="1" applyBorder="1" applyAlignment="1" applyProtection="1">
      <alignment vertical="center" wrapText="1"/>
    </xf>
    <xf numFmtId="49" fontId="8" fillId="0" borderId="47" xfId="0" applyNumberFormat="1" applyFont="1" applyBorder="1" applyAlignment="1" applyProtection="1">
      <alignment horizontal="right" vertical="center"/>
    </xf>
    <xf numFmtId="0" fontId="8" fillId="0" borderId="48" xfId="0" applyFont="1" applyBorder="1" applyAlignment="1" applyProtection="1">
      <alignment horizontal="right" vertical="center"/>
    </xf>
    <xf numFmtId="0" fontId="8" fillId="0" borderId="48" xfId="0" applyFont="1" applyBorder="1" applyAlignment="1" applyProtection="1">
      <alignment vertical="center" wrapText="1"/>
    </xf>
    <xf numFmtId="0" fontId="8" fillId="0" borderId="49" xfId="0" applyFont="1" applyBorder="1" applyAlignment="1" applyProtection="1">
      <alignment vertical="center" wrapText="1"/>
    </xf>
    <xf numFmtId="49" fontId="7" fillId="0" borderId="11" xfId="0" applyNumberFormat="1" applyFont="1" applyBorder="1" applyAlignment="1" applyProtection="1">
      <alignment horizontal="right" vertical="center"/>
    </xf>
    <xf numFmtId="0" fontId="7" fillId="0" borderId="11" xfId="0" applyFont="1" applyBorder="1" applyAlignment="1" applyProtection="1">
      <alignment horizontal="right" vertical="center"/>
    </xf>
    <xf numFmtId="49" fontId="7" fillId="0" borderId="10" xfId="0" applyNumberFormat="1" applyFont="1" applyBorder="1" applyAlignment="1" applyProtection="1">
      <alignment horizontal="right" vertical="center"/>
    </xf>
    <xf numFmtId="0" fontId="20" fillId="0" borderId="0" xfId="0" applyFont="1" applyBorder="1" applyAlignment="1" applyProtection="1">
      <alignment vertical="center" shrinkToFit="1"/>
    </xf>
    <xf numFmtId="0" fontId="3" fillId="0" borderId="10" xfId="0" applyFont="1" applyBorder="1" applyAlignment="1" applyProtection="1">
      <alignment horizontal="right" vertical="center"/>
    </xf>
    <xf numFmtId="0" fontId="3" fillId="0" borderId="11" xfId="0" applyFont="1" applyBorder="1" applyAlignment="1" applyProtection="1">
      <alignment horizontal="right" vertical="center"/>
    </xf>
    <xf numFmtId="0" fontId="3" fillId="0" borderId="11" xfId="0" applyFont="1" applyBorder="1" applyAlignment="1" applyProtection="1">
      <alignment vertical="center" wrapText="1"/>
    </xf>
    <xf numFmtId="0" fontId="3" fillId="0" borderId="12" xfId="0" applyFont="1" applyBorder="1" applyAlignment="1" applyProtection="1">
      <alignment vertical="center" wrapText="1"/>
    </xf>
    <xf numFmtId="176" fontId="20" fillId="0" borderId="0" xfId="0" quotePrefix="1" applyNumberFormat="1" applyFont="1" applyBorder="1" applyAlignment="1" applyProtection="1">
      <alignment horizontal="right" vertical="center"/>
    </xf>
    <xf numFmtId="176" fontId="20" fillId="0" borderId="0" xfId="0" applyNumberFormat="1" applyFont="1" applyBorder="1" applyAlignment="1" applyProtection="1">
      <alignment horizontal="right" vertical="center"/>
    </xf>
    <xf numFmtId="0" fontId="20" fillId="0" borderId="0" xfId="0" applyFont="1" applyBorder="1" applyAlignment="1" applyProtection="1">
      <alignment vertical="center"/>
    </xf>
    <xf numFmtId="0" fontId="20" fillId="0" borderId="7" xfId="0" applyFont="1" applyBorder="1" applyAlignment="1" applyProtection="1">
      <alignment vertical="center" shrinkToFit="1"/>
    </xf>
    <xf numFmtId="3" fontId="20" fillId="0" borderId="9" xfId="0" applyNumberFormat="1"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20" fillId="0" borderId="7" xfId="0" applyFont="1" applyBorder="1" applyAlignment="1" applyProtection="1">
      <alignment horizontal="right" vertical="center"/>
    </xf>
    <xf numFmtId="0" fontId="3" fillId="0" borderId="10" xfId="1" applyNumberFormat="1" applyFont="1" applyBorder="1" applyAlignment="1" applyProtection="1">
      <alignment horizontal="center" vertical="center" shrinkToFit="1"/>
    </xf>
    <xf numFmtId="0" fontId="20" fillId="0" borderId="11" xfId="0" applyFont="1" applyBorder="1" applyAlignment="1" applyProtection="1">
      <alignment vertical="center" shrinkToFit="1"/>
    </xf>
    <xf numFmtId="0" fontId="3" fillId="0" borderId="9" xfId="0" applyFont="1" applyBorder="1" applyAlignment="1" applyProtection="1">
      <alignment horizontal="center" vertical="center"/>
    </xf>
    <xf numFmtId="0" fontId="20" fillId="0" borderId="9" xfId="0" applyFont="1" applyBorder="1" applyAlignment="1" applyProtection="1">
      <alignment horizontal="center" vertical="center"/>
    </xf>
    <xf numFmtId="0" fontId="3" fillId="0" borderId="0" xfId="1" applyFont="1" applyBorder="1" applyAlignment="1" applyProtection="1">
      <alignment horizontal="center" vertical="center"/>
    </xf>
    <xf numFmtId="0" fontId="20" fillId="0" borderId="0" xfId="0" applyFont="1" applyAlignment="1" applyProtection="1">
      <alignment horizontal="center" vertical="center"/>
    </xf>
    <xf numFmtId="3" fontId="3" fillId="0" borderId="7" xfId="0" applyNumberFormat="1" applyFont="1" applyBorder="1" applyAlignment="1" applyProtection="1">
      <alignment horizontal="center" vertical="center"/>
    </xf>
    <xf numFmtId="3" fontId="20" fillId="0" borderId="7" xfId="0" applyNumberFormat="1" applyFont="1" applyBorder="1" applyAlignment="1" applyProtection="1">
      <alignment horizontal="center" vertical="center"/>
    </xf>
    <xf numFmtId="3" fontId="3" fillId="0" borderId="2" xfId="0" applyNumberFormat="1" applyFont="1" applyBorder="1" applyAlignment="1" applyProtection="1">
      <alignment horizontal="center" vertical="center"/>
    </xf>
    <xf numFmtId="0" fontId="0" fillId="0" borderId="2" xfId="0" applyBorder="1" applyAlignment="1" applyProtection="1">
      <alignment horizontal="center" vertical="center"/>
    </xf>
    <xf numFmtId="0" fontId="3" fillId="0" borderId="7" xfId="1" applyFont="1" applyBorder="1" applyAlignment="1" applyProtection="1">
      <alignment horizontal="center" vertical="center"/>
    </xf>
    <xf numFmtId="0" fontId="20" fillId="0" borderId="7" xfId="0" applyFont="1" applyBorder="1" applyAlignment="1" applyProtection="1">
      <alignment horizontal="center" vertical="center"/>
    </xf>
    <xf numFmtId="0" fontId="3" fillId="0" borderId="0" xfId="1" applyFont="1" applyAlignment="1" applyProtection="1">
      <alignment horizontal="center" vertical="center"/>
    </xf>
    <xf numFmtId="184" fontId="55" fillId="0" borderId="0" xfId="0" applyNumberFormat="1" applyFont="1" applyAlignment="1" applyProtection="1">
      <alignment horizontal="center" vertical="center"/>
    </xf>
    <xf numFmtId="184" fontId="57" fillId="0" borderId="0" xfId="0" applyNumberFormat="1" applyFont="1" applyAlignment="1" applyProtection="1">
      <alignment horizontal="center" vertical="center"/>
    </xf>
    <xf numFmtId="0" fontId="3" fillId="0" borderId="0" xfId="0" applyFont="1" applyAlignment="1" applyProtection="1">
      <alignment horizontal="left" vertical="center"/>
    </xf>
    <xf numFmtId="0" fontId="20" fillId="0" borderId="0" xfId="0" applyFont="1" applyAlignment="1" applyProtection="1">
      <alignment horizontal="left" vertical="center"/>
    </xf>
    <xf numFmtId="0" fontId="3" fillId="0" borderId="0" xfId="0" applyFont="1" applyBorder="1" applyAlignment="1" applyProtection="1">
      <alignment vertical="center" wrapText="1"/>
    </xf>
    <xf numFmtId="0" fontId="20" fillId="0" borderId="0" xfId="0" applyFont="1" applyAlignment="1" applyProtection="1">
      <alignment vertical="center" wrapText="1"/>
    </xf>
    <xf numFmtId="0" fontId="3" fillId="0" borderId="10" xfId="0" applyFont="1" applyBorder="1" applyAlignment="1" applyProtection="1">
      <alignment horizontal="center" vertical="center"/>
    </xf>
    <xf numFmtId="0" fontId="20" fillId="0" borderId="11" xfId="0" applyFont="1" applyBorder="1" applyAlignment="1" applyProtection="1">
      <alignment horizontal="center" vertical="center"/>
    </xf>
    <xf numFmtId="0" fontId="20" fillId="0" borderId="12" xfId="0" applyFont="1" applyBorder="1" applyAlignment="1" applyProtection="1">
      <alignment horizontal="center" vertical="center"/>
    </xf>
    <xf numFmtId="0" fontId="7" fillId="0" borderId="12" xfId="0" applyFont="1" applyBorder="1" applyAlignment="1" applyProtection="1">
      <alignment vertical="center"/>
    </xf>
    <xf numFmtId="49" fontId="3" fillId="0" borderId="7" xfId="0" applyNumberFormat="1" applyFont="1" applyBorder="1" applyAlignment="1" applyProtection="1">
      <alignment horizontal="center" vertical="center"/>
    </xf>
    <xf numFmtId="0" fontId="0" fillId="0" borderId="7" xfId="0" applyBorder="1" applyAlignment="1" applyProtection="1">
      <alignment horizontal="center" vertical="center"/>
    </xf>
    <xf numFmtId="183" fontId="3" fillId="0" borderId="7" xfId="0" applyNumberFormat="1" applyFont="1" applyBorder="1" applyAlignment="1" applyProtection="1">
      <alignment horizontal="center" vertical="center"/>
    </xf>
    <xf numFmtId="183" fontId="2" fillId="0" borderId="7" xfId="0" applyNumberFormat="1" applyFont="1" applyBorder="1" applyAlignment="1" applyProtection="1">
      <alignment horizontal="center" vertical="center"/>
    </xf>
    <xf numFmtId="0" fontId="3" fillId="0" borderId="10" xfId="0" applyFont="1" applyBorder="1" applyAlignment="1" applyProtection="1">
      <alignment horizontal="left" vertical="center" indent="1"/>
    </xf>
    <xf numFmtId="0" fontId="0" fillId="0" borderId="11" xfId="0" applyBorder="1" applyAlignment="1">
      <alignment horizontal="left" vertical="center" indent="1"/>
    </xf>
    <xf numFmtId="0" fontId="0" fillId="0" borderId="12" xfId="0" applyBorder="1" applyAlignment="1">
      <alignment horizontal="left" vertical="center" indent="1"/>
    </xf>
    <xf numFmtId="3" fontId="7" fillId="0" borderId="10" xfId="0" applyNumberFormat="1" applyFont="1" applyBorder="1" applyAlignment="1" applyProtection="1">
      <alignment vertical="center"/>
    </xf>
    <xf numFmtId="0" fontId="0" fillId="0" borderId="11" xfId="0" applyBorder="1" applyAlignment="1">
      <alignment vertical="center"/>
    </xf>
    <xf numFmtId="3" fontId="0" fillId="0" borderId="9" xfId="0" applyNumberFormat="1" applyBorder="1" applyAlignment="1" applyProtection="1">
      <alignment vertical="center"/>
    </xf>
    <xf numFmtId="3" fontId="0" fillId="0" borderId="10" xfId="0" applyNumberFormat="1" applyBorder="1" applyAlignment="1" applyProtection="1">
      <alignment vertical="center"/>
    </xf>
    <xf numFmtId="2" fontId="20" fillId="0" borderId="9" xfId="0" applyNumberFormat="1" applyFont="1" applyBorder="1" applyAlignment="1" applyProtection="1">
      <alignment vertical="center"/>
    </xf>
    <xf numFmtId="2" fontId="0" fillId="0" borderId="9" xfId="0" applyNumberFormat="1" applyBorder="1" applyAlignment="1" applyProtection="1">
      <alignment vertical="center"/>
    </xf>
    <xf numFmtId="2" fontId="0" fillId="0" borderId="10" xfId="0" applyNumberFormat="1" applyBorder="1" applyAlignment="1" applyProtection="1">
      <alignment vertical="center"/>
    </xf>
    <xf numFmtId="178" fontId="3" fillId="0" borderId="9" xfId="0" applyNumberFormat="1" applyFont="1" applyBorder="1" applyAlignment="1" applyProtection="1">
      <alignment horizontal="center" vertical="center"/>
    </xf>
    <xf numFmtId="178" fontId="20" fillId="0" borderId="9" xfId="0" applyNumberFormat="1" applyFont="1" applyBorder="1" applyAlignment="1" applyProtection="1">
      <alignment horizontal="center" vertical="center"/>
    </xf>
    <xf numFmtId="0" fontId="20" fillId="0" borderId="0" xfId="0" applyFont="1" applyAlignment="1" applyProtection="1">
      <alignment horizontal="right" vertical="center"/>
    </xf>
    <xf numFmtId="0" fontId="20" fillId="0" borderId="0" xfId="0" applyFont="1" applyAlignment="1" applyProtection="1">
      <alignment vertical="center" shrinkToFit="1"/>
    </xf>
    <xf numFmtId="184" fontId="57" fillId="0" borderId="17" xfId="0" applyNumberFormat="1" applyFont="1" applyBorder="1" applyAlignment="1" applyProtection="1">
      <alignment horizontal="center" vertical="center"/>
    </xf>
    <xf numFmtId="184" fontId="57" fillId="0" borderId="18" xfId="0" applyNumberFormat="1" applyFont="1" applyBorder="1" applyAlignment="1" applyProtection="1">
      <alignment horizontal="center" vertical="center"/>
    </xf>
    <xf numFmtId="184" fontId="57" fillId="0" borderId="19" xfId="0" applyNumberFormat="1" applyFont="1" applyBorder="1" applyAlignment="1" applyProtection="1">
      <alignment horizontal="center" vertical="center"/>
    </xf>
    <xf numFmtId="0" fontId="20" fillId="0" borderId="0" xfId="0" applyFont="1" applyAlignment="1" applyProtection="1">
      <alignment vertical="center"/>
    </xf>
    <xf numFmtId="0" fontId="3" fillId="0" borderId="7"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1"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3" fillId="0" borderId="0" xfId="0" applyFont="1" applyAlignment="1" applyProtection="1">
      <alignment vertical="center" wrapText="1"/>
    </xf>
    <xf numFmtId="0" fontId="23" fillId="0" borderId="0" xfId="0" applyFont="1" applyAlignment="1" applyProtection="1">
      <alignment horizontal="center" vertical="center"/>
    </xf>
    <xf numFmtId="3" fontId="3" fillId="0" borderId="9" xfId="0" applyNumberFormat="1" applyFont="1" applyBorder="1" applyAlignment="1" applyProtection="1">
      <alignment vertical="center"/>
    </xf>
    <xf numFmtId="49" fontId="3" fillId="0" borderId="11" xfId="0" applyNumberFormat="1" applyFont="1" applyBorder="1" applyAlignment="1" applyProtection="1">
      <alignment horizontal="right" vertical="center" wrapText="1"/>
    </xf>
    <xf numFmtId="0" fontId="3" fillId="0" borderId="11" xfId="0" applyFont="1" applyBorder="1" applyAlignment="1" applyProtection="1">
      <alignment horizontal="right" vertical="center" wrapText="1"/>
    </xf>
    <xf numFmtId="0" fontId="20" fillId="0" borderId="11" xfId="0" applyFont="1" applyBorder="1" applyAlignment="1" applyProtection="1">
      <alignment vertical="center" wrapText="1"/>
    </xf>
    <xf numFmtId="0" fontId="20" fillId="0" borderId="12" xfId="0" applyFont="1" applyBorder="1" applyAlignment="1" applyProtection="1">
      <alignment vertical="center" wrapText="1"/>
    </xf>
    <xf numFmtId="0" fontId="16" fillId="0" borderId="0" xfId="0" applyFont="1" applyFill="1" applyAlignment="1" applyProtection="1">
      <alignment horizontal="left" vertical="center" wrapText="1"/>
    </xf>
    <xf numFmtId="0" fontId="3" fillId="0" borderId="0" xfId="0" quotePrefix="1" applyFont="1" applyFill="1" applyAlignment="1" applyProtection="1">
      <alignment horizontal="righ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distributed" vertical="center"/>
    </xf>
    <xf numFmtId="0" fontId="3" fillId="0" borderId="0" xfId="0" applyFont="1" applyFill="1" applyAlignment="1" applyProtection="1">
      <alignment vertical="center"/>
    </xf>
    <xf numFmtId="176" fontId="3"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177" fontId="20" fillId="0" borderId="7" xfId="0" applyNumberFormat="1" applyFont="1" applyFill="1" applyBorder="1" applyAlignment="1" applyProtection="1">
      <alignment vertical="center" shrinkToFit="1"/>
    </xf>
    <xf numFmtId="3" fontId="20" fillId="0" borderId="7" xfId="0" applyNumberFormat="1" applyFont="1" applyFill="1" applyBorder="1" applyAlignment="1" applyProtection="1">
      <alignment vertical="center" shrinkToFit="1"/>
    </xf>
    <xf numFmtId="0" fontId="17" fillId="0" borderId="2" xfId="0" applyFont="1" applyFill="1" applyBorder="1" applyAlignment="1" applyProtection="1">
      <alignment vertical="center" wrapText="1"/>
    </xf>
    <xf numFmtId="0" fontId="20" fillId="0" borderId="2" xfId="0" applyFont="1" applyFill="1" applyBorder="1" applyAlignment="1" applyProtection="1">
      <alignment vertical="center" wrapText="1"/>
    </xf>
    <xf numFmtId="176" fontId="3" fillId="0" borderId="7" xfId="0" applyNumberFormat="1" applyFont="1" applyFill="1" applyBorder="1" applyAlignment="1" applyProtection="1">
      <alignment horizontal="distributed" vertical="center"/>
    </xf>
    <xf numFmtId="0" fontId="19" fillId="0" borderId="7" xfId="0" applyFont="1" applyFill="1" applyBorder="1" applyAlignment="1" applyProtection="1">
      <alignment vertical="center"/>
    </xf>
    <xf numFmtId="0" fontId="3" fillId="0" borderId="7" xfId="0" applyFont="1" applyFill="1" applyBorder="1" applyAlignment="1" applyProtection="1">
      <alignment horizontal="right" vertical="center"/>
    </xf>
    <xf numFmtId="0" fontId="3"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3" fillId="0" borderId="7" xfId="0" applyFont="1" applyFill="1" applyBorder="1" applyAlignment="1" applyProtection="1">
      <alignment vertical="center" shrinkToFit="1"/>
    </xf>
    <xf numFmtId="0" fontId="20" fillId="0" borderId="7" xfId="0" applyFont="1" applyFill="1" applyBorder="1" applyAlignment="1" applyProtection="1">
      <alignment vertical="center" shrinkToFit="1"/>
    </xf>
    <xf numFmtId="0" fontId="3" fillId="0" borderId="9" xfId="0"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3" fontId="3" fillId="0" borderId="11" xfId="0" applyNumberFormat="1" applyFont="1" applyBorder="1" applyAlignment="1">
      <alignment vertical="center"/>
    </xf>
    <xf numFmtId="0" fontId="2" fillId="0" borderId="12" xfId="0" applyFont="1" applyBorder="1" applyAlignment="1">
      <alignment vertical="center"/>
    </xf>
    <xf numFmtId="3" fontId="20" fillId="0" borderId="9" xfId="0" applyNumberFormat="1" applyFont="1" applyFill="1" applyBorder="1" applyAlignment="1" applyProtection="1">
      <alignment vertical="center"/>
    </xf>
    <xf numFmtId="3" fontId="0" fillId="0" borderId="9" xfId="0" applyNumberFormat="1" applyBorder="1" applyAlignment="1">
      <alignment vertical="center"/>
    </xf>
    <xf numFmtId="3" fontId="0" fillId="0" borderId="10" xfId="0" applyNumberFormat="1" applyBorder="1" applyAlignment="1">
      <alignment vertical="center"/>
    </xf>
    <xf numFmtId="2" fontId="20" fillId="0" borderId="9" xfId="0" applyNumberFormat="1" applyFont="1" applyFill="1" applyBorder="1" applyAlignment="1" applyProtection="1">
      <alignment horizontal="right" vertical="center"/>
    </xf>
    <xf numFmtId="2" fontId="0" fillId="0" borderId="9" xfId="0" applyNumberFormat="1" applyBorder="1" applyAlignment="1">
      <alignment horizontal="right" vertical="center"/>
    </xf>
    <xf numFmtId="2" fontId="0" fillId="0" borderId="10" xfId="0" applyNumberFormat="1" applyBorder="1" applyAlignment="1">
      <alignment horizontal="right" vertical="center"/>
    </xf>
    <xf numFmtId="0" fontId="3" fillId="0" borderId="10" xfId="1" applyNumberFormat="1" applyFont="1" applyFill="1" applyBorder="1" applyAlignment="1" applyProtection="1">
      <alignment horizontal="center" vertical="center" shrinkToFit="1"/>
    </xf>
    <xf numFmtId="0" fontId="20" fillId="0" borderId="11" xfId="0" applyFont="1" applyFill="1" applyBorder="1" applyAlignment="1" applyProtection="1">
      <alignment vertical="center" shrinkToFit="1"/>
    </xf>
    <xf numFmtId="0" fontId="19" fillId="0" borderId="11" xfId="0" applyFont="1" applyFill="1" applyBorder="1" applyAlignment="1" applyProtection="1">
      <alignment vertical="center" wrapText="1"/>
    </xf>
    <xf numFmtId="0" fontId="19" fillId="0" borderId="12" xfId="0" applyFont="1" applyFill="1" applyBorder="1" applyAlignment="1" applyProtection="1">
      <alignment vertical="center" wrapText="1"/>
    </xf>
    <xf numFmtId="183" fontId="47" fillId="0" borderId="11" xfId="0" applyNumberFormat="1" applyFont="1" applyFill="1" applyBorder="1" applyAlignment="1">
      <alignment vertical="center"/>
    </xf>
    <xf numFmtId="0" fontId="47" fillId="0" borderId="12" xfId="0" applyFont="1" applyFill="1" applyBorder="1" applyAlignment="1">
      <alignment vertical="center"/>
    </xf>
    <xf numFmtId="0" fontId="3" fillId="0" borderId="10"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3" fontId="3" fillId="0" borderId="7" xfId="0" applyNumberFormat="1" applyFont="1" applyFill="1" applyBorder="1" applyAlignment="1" applyProtection="1">
      <alignment horizontal="center" vertical="center"/>
    </xf>
    <xf numFmtId="3" fontId="7" fillId="0" borderId="7" xfId="0" applyNumberFormat="1" applyFont="1" applyBorder="1" applyAlignment="1">
      <alignment horizontal="center" vertical="center"/>
    </xf>
    <xf numFmtId="0" fontId="3" fillId="0" borderId="0" xfId="0" applyFont="1" applyFill="1" applyBorder="1" applyAlignment="1" applyProtection="1">
      <alignment vertical="center" wrapText="1"/>
    </xf>
    <xf numFmtId="0" fontId="20" fillId="0" borderId="0" xfId="0" applyFont="1" applyFill="1" applyAlignment="1" applyProtection="1">
      <alignment vertical="center" wrapText="1"/>
    </xf>
    <xf numFmtId="0" fontId="3" fillId="0" borderId="7" xfId="1"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3" fontId="20" fillId="0" borderId="7" xfId="0" applyNumberFormat="1" applyFont="1" applyFill="1" applyBorder="1" applyAlignment="1" applyProtection="1">
      <alignment horizontal="center" vertical="center"/>
    </xf>
    <xf numFmtId="0" fontId="20" fillId="0" borderId="0" xfId="0" applyFont="1" applyFill="1" applyAlignment="1" applyProtection="1">
      <alignment horizontal="right" vertical="center"/>
    </xf>
    <xf numFmtId="178" fontId="3" fillId="0" borderId="9" xfId="0" applyNumberFormat="1" applyFont="1" applyFill="1" applyBorder="1" applyAlignment="1" applyProtection="1">
      <alignment horizontal="center" vertical="center"/>
    </xf>
    <xf numFmtId="178" fontId="20" fillId="0" borderId="9" xfId="0" applyNumberFormat="1" applyFont="1" applyFill="1" applyBorder="1" applyAlignment="1" applyProtection="1">
      <alignment horizontal="center" vertical="center"/>
    </xf>
    <xf numFmtId="0" fontId="20" fillId="0" borderId="0" xfId="0" applyFont="1" applyFill="1" applyAlignment="1" applyProtection="1">
      <alignment vertical="center" shrinkToFit="1"/>
    </xf>
    <xf numFmtId="0" fontId="20" fillId="0" borderId="0" xfId="0" applyFont="1" applyFill="1" applyAlignment="1" applyProtection="1">
      <alignment vertical="center"/>
    </xf>
    <xf numFmtId="0" fontId="3" fillId="0" borderId="10" xfId="0" applyFont="1" applyBorder="1" applyAlignment="1" applyProtection="1">
      <alignment vertical="center"/>
    </xf>
    <xf numFmtId="0" fontId="20" fillId="0" borderId="11" xfId="0" applyFont="1" applyBorder="1" applyAlignment="1" applyProtection="1">
      <alignment vertical="center"/>
    </xf>
    <xf numFmtId="0" fontId="20" fillId="0" borderId="12" xfId="0" applyFont="1" applyBorder="1" applyAlignment="1" applyProtection="1">
      <alignment vertical="center"/>
    </xf>
    <xf numFmtId="0" fontId="3" fillId="0" borderId="7" xfId="0" applyFont="1" applyFill="1" applyBorder="1" applyAlignment="1" applyProtection="1">
      <alignment horizontal="right" vertical="center" shrinkToFit="1"/>
    </xf>
    <xf numFmtId="0" fontId="20" fillId="0" borderId="7" xfId="0" applyFont="1" applyBorder="1" applyAlignment="1" applyProtection="1">
      <alignment horizontal="right" vertical="center" shrinkToFit="1"/>
    </xf>
    <xf numFmtId="0" fontId="20" fillId="0" borderId="7" xfId="0" applyFont="1" applyFill="1" applyBorder="1" applyAlignment="1" applyProtection="1">
      <alignment horizontal="distributed" vertical="center" shrinkToFit="1"/>
    </xf>
    <xf numFmtId="0" fontId="20" fillId="0" borderId="7" xfId="0" applyFont="1" applyBorder="1" applyAlignment="1" applyProtection="1">
      <alignment horizontal="distributed" vertical="center" shrinkToFit="1"/>
    </xf>
    <xf numFmtId="0" fontId="3" fillId="0" borderId="7" xfId="0" applyFont="1" applyBorder="1" applyAlignment="1" applyProtection="1">
      <alignment horizontal="distributed" vertical="center" shrinkToFit="1"/>
      <protection locked="0"/>
    </xf>
    <xf numFmtId="0" fontId="20" fillId="0" borderId="7" xfId="0" applyFont="1" applyBorder="1" applyAlignment="1" applyProtection="1">
      <alignment horizontal="distributed" vertical="center" shrinkToFit="1"/>
      <protection locked="0"/>
    </xf>
    <xf numFmtId="184" fontId="57" fillId="0" borderId="17" xfId="0" applyNumberFormat="1" applyFont="1" applyFill="1" applyBorder="1" applyAlignment="1" applyProtection="1">
      <alignment horizontal="center" vertical="center"/>
    </xf>
    <xf numFmtId="184" fontId="57" fillId="0" borderId="18" xfId="0" applyNumberFormat="1" applyFont="1" applyFill="1" applyBorder="1" applyAlignment="1" applyProtection="1">
      <alignment horizontal="center" vertical="center"/>
    </xf>
    <xf numFmtId="184" fontId="57" fillId="0" borderId="19" xfId="0" applyNumberFormat="1" applyFont="1" applyFill="1" applyBorder="1" applyAlignment="1" applyProtection="1">
      <alignment horizontal="center" vertical="center"/>
    </xf>
    <xf numFmtId="0" fontId="23" fillId="0" borderId="0" xfId="0" applyFont="1" applyFill="1" applyAlignment="1" applyProtection="1">
      <alignment horizontal="center" vertical="center"/>
    </xf>
    <xf numFmtId="0" fontId="20" fillId="0" borderId="0" xfId="0" applyFont="1" applyFill="1" applyAlignment="1" applyProtection="1">
      <alignment horizontal="center" vertical="center"/>
    </xf>
    <xf numFmtId="0" fontId="3" fillId="0" borderId="9" xfId="0" applyFont="1" applyBorder="1" applyAlignment="1">
      <alignment horizontal="center" vertical="center"/>
    </xf>
    <xf numFmtId="0" fontId="20" fillId="0" borderId="9" xfId="0" applyFont="1" applyBorder="1" applyAlignment="1">
      <alignment horizontal="center" vertical="center"/>
    </xf>
    <xf numFmtId="3" fontId="3" fillId="0" borderId="2" xfId="0" applyNumberFormat="1" applyFont="1" applyFill="1" applyBorder="1" applyAlignment="1" applyProtection="1">
      <alignment horizontal="center" vertical="center"/>
    </xf>
    <xf numFmtId="3" fontId="7" fillId="0" borderId="2" xfId="0" applyNumberFormat="1" applyFont="1" applyBorder="1" applyAlignment="1">
      <alignment horizontal="center" vertical="center"/>
    </xf>
    <xf numFmtId="0" fontId="3" fillId="0" borderId="0" xfId="0" applyFont="1" applyFill="1" applyAlignment="1" applyProtection="1">
      <alignment horizontal="left" vertical="center"/>
    </xf>
    <xf numFmtId="0" fontId="20" fillId="0" borderId="0" xfId="0" applyFont="1" applyFill="1" applyAlignment="1" applyProtection="1">
      <alignment horizontal="left" vertical="center"/>
    </xf>
    <xf numFmtId="0" fontId="3" fillId="0" borderId="10" xfId="0" applyFont="1" applyFill="1" applyBorder="1" applyAlignment="1" applyProtection="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184" fontId="55" fillId="0" borderId="0" xfId="0" applyNumberFormat="1" applyFont="1" applyFill="1" applyAlignment="1" applyProtection="1">
      <alignment horizontal="center" vertical="center"/>
    </xf>
    <xf numFmtId="184" fontId="57" fillId="0" borderId="0" xfId="0" applyNumberFormat="1" applyFont="1" applyFill="1" applyAlignment="1" applyProtection="1">
      <alignment horizontal="center" vertical="center"/>
    </xf>
    <xf numFmtId="0" fontId="3" fillId="0" borderId="0" xfId="1" applyFont="1" applyFill="1" applyBorder="1" applyAlignment="1" applyProtection="1">
      <alignment horizontal="center" vertical="center"/>
    </xf>
    <xf numFmtId="0" fontId="20" fillId="0" borderId="7" xfId="0" applyFont="1" applyFill="1" applyBorder="1" applyAlignment="1" applyProtection="1">
      <alignment horizontal="right" vertical="center"/>
    </xf>
    <xf numFmtId="0" fontId="3" fillId="0" borderId="7" xfId="0" applyFont="1" applyBorder="1" applyAlignment="1" applyProtection="1">
      <alignment horizontal="distributed" vertical="center" shrinkToFit="1"/>
    </xf>
    <xf numFmtId="178" fontId="3" fillId="0" borderId="11" xfId="0" applyNumberFormat="1" applyFont="1" applyFill="1" applyBorder="1" applyAlignment="1" applyProtection="1">
      <alignment horizontal="center" vertical="center"/>
    </xf>
    <xf numFmtId="178" fontId="3" fillId="0" borderId="12" xfId="0" applyNumberFormat="1"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xf>
    <xf numFmtId="3" fontId="7" fillId="0" borderId="10" xfId="0" applyNumberFormat="1" applyFont="1" applyBorder="1" applyAlignment="1">
      <alignment vertical="center"/>
    </xf>
    <xf numFmtId="0" fontId="3" fillId="0" borderId="0" xfId="1" applyFont="1" applyFill="1" applyAlignment="1" applyProtection="1">
      <alignment horizontal="center" vertical="center"/>
    </xf>
    <xf numFmtId="0" fontId="3" fillId="0" borderId="0" xfId="0" applyFont="1" applyFill="1" applyAlignment="1" applyProtection="1">
      <alignment vertical="center" wrapText="1"/>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20" fillId="0" borderId="2" xfId="0" applyFont="1" applyBorder="1" applyAlignment="1" applyProtection="1">
      <alignment vertical="center" shrinkToFit="1"/>
    </xf>
    <xf numFmtId="49" fontId="3" fillId="0" borderId="12" xfId="0" applyNumberFormat="1" applyFont="1" applyBorder="1" applyAlignment="1" applyProtection="1">
      <alignment horizontal="right" vertical="center" wrapText="1"/>
    </xf>
    <xf numFmtId="0" fontId="3" fillId="0" borderId="11" xfId="0" applyFont="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3" fontId="3" fillId="0" borderId="10" xfId="0" applyNumberFormat="1" applyFont="1" applyFill="1" applyBorder="1" applyAlignment="1" applyProtection="1">
      <alignment vertical="center"/>
    </xf>
    <xf numFmtId="3" fontId="0" fillId="0" borderId="11" xfId="0" applyNumberFormat="1" applyBorder="1" applyAlignment="1">
      <alignment vertical="center"/>
    </xf>
    <xf numFmtId="49" fontId="8" fillId="0" borderId="47" xfId="0" applyNumberFormat="1" applyFont="1" applyFill="1" applyBorder="1" applyAlignment="1">
      <alignment horizontal="right" vertical="center"/>
    </xf>
    <xf numFmtId="0" fontId="8" fillId="0" borderId="48" xfId="0" applyFont="1" applyFill="1" applyBorder="1" applyAlignment="1">
      <alignment horizontal="right" vertical="center"/>
    </xf>
    <xf numFmtId="0" fontId="8" fillId="0" borderId="48" xfId="0" applyFont="1" applyFill="1" applyBorder="1" applyAlignment="1">
      <alignment vertical="center" wrapText="1"/>
    </xf>
    <xf numFmtId="0" fontId="8" fillId="0" borderId="49" xfId="0" applyFont="1" applyFill="1" applyBorder="1" applyAlignment="1">
      <alignment vertical="center" wrapText="1"/>
    </xf>
    <xf numFmtId="49" fontId="7" fillId="0" borderId="11" xfId="0" applyNumberFormat="1" applyFont="1" applyFill="1" applyBorder="1" applyAlignment="1">
      <alignment horizontal="right" vertical="center"/>
    </xf>
    <xf numFmtId="0" fontId="7" fillId="0" borderId="11" xfId="0" applyFont="1" applyFill="1" applyBorder="1" applyAlignment="1">
      <alignment horizontal="right" vertical="center"/>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49" fontId="7" fillId="0" borderId="10" xfId="0" applyNumberFormat="1" applyFont="1" applyFill="1" applyBorder="1" applyAlignment="1">
      <alignment horizontal="right" vertical="center"/>
    </xf>
    <xf numFmtId="0" fontId="7" fillId="0" borderId="0" xfId="0" applyFont="1" applyFill="1" applyBorder="1" applyAlignment="1">
      <alignment horizontal="center" vertical="center"/>
    </xf>
    <xf numFmtId="176" fontId="20" fillId="0" borderId="0" xfId="0" quotePrefix="1" applyNumberFormat="1" applyFont="1" applyFill="1" applyBorder="1" applyAlignment="1" applyProtection="1">
      <alignment horizontal="right" vertical="center"/>
    </xf>
    <xf numFmtId="176" fontId="20" fillId="0" borderId="0" xfId="0" applyNumberFormat="1" applyFont="1" applyFill="1" applyBorder="1" applyAlignment="1" applyProtection="1">
      <alignment horizontal="right" vertical="center"/>
    </xf>
    <xf numFmtId="0" fontId="3" fillId="0" borderId="7"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10" xfId="0" applyFont="1" applyFill="1" applyBorder="1" applyAlignment="1">
      <alignment horizontal="right" vertical="center"/>
    </xf>
    <xf numFmtId="0" fontId="3" fillId="0" borderId="6" xfId="0" applyNumberFormat="1" applyFont="1" applyFill="1" applyBorder="1" applyAlignment="1">
      <alignment horizontal="center" vertical="center" shrinkToFit="1"/>
    </xf>
    <xf numFmtId="0" fontId="3" fillId="0" borderId="7" xfId="0" applyNumberFormat="1" applyFont="1" applyFill="1" applyBorder="1" applyAlignment="1">
      <alignment horizontal="center" vertical="center" shrinkToFit="1"/>
    </xf>
    <xf numFmtId="0" fontId="19" fillId="0" borderId="7" xfId="0" applyNumberFormat="1" applyFont="1" applyFill="1" applyBorder="1" applyAlignment="1">
      <alignment vertical="center" wrapText="1"/>
    </xf>
    <xf numFmtId="0" fontId="19" fillId="0" borderId="8" xfId="0" applyNumberFormat="1" applyFont="1" applyFill="1" applyBorder="1" applyAlignment="1">
      <alignment vertical="center" wrapText="1"/>
    </xf>
    <xf numFmtId="0" fontId="3" fillId="0" borderId="10" xfId="0" applyNumberFormat="1" applyFont="1" applyFill="1" applyBorder="1" applyAlignment="1">
      <alignment horizontal="right" vertical="center" shrinkToFit="1"/>
    </xf>
    <xf numFmtId="0" fontId="3" fillId="0" borderId="11" xfId="0" applyNumberFormat="1" applyFont="1" applyFill="1" applyBorder="1" applyAlignment="1">
      <alignment horizontal="right" vertical="center" shrinkToFit="1"/>
    </xf>
    <xf numFmtId="0" fontId="19" fillId="0" borderId="11" xfId="0" applyNumberFormat="1" applyFont="1" applyFill="1" applyBorder="1" applyAlignment="1">
      <alignment vertical="center" wrapText="1"/>
    </xf>
    <xf numFmtId="0" fontId="19" fillId="0" borderId="12" xfId="0" applyNumberFormat="1" applyFont="1" applyFill="1" applyBorder="1" applyAlignment="1">
      <alignment vertical="center" wrapText="1"/>
    </xf>
    <xf numFmtId="0" fontId="20" fillId="0" borderId="7" xfId="0" applyFont="1" applyFill="1" applyBorder="1" applyAlignment="1" applyProtection="1">
      <alignment horizontal="left" vertical="center" shrinkToFit="1"/>
    </xf>
    <xf numFmtId="0" fontId="3" fillId="0" borderId="47" xfId="0" applyNumberFormat="1" applyFont="1" applyFill="1" applyBorder="1" applyAlignment="1">
      <alignment horizontal="center" vertical="center" shrinkToFit="1"/>
    </xf>
    <xf numFmtId="0" fontId="3" fillId="0" borderId="48" xfId="0" applyNumberFormat="1" applyFont="1" applyFill="1" applyBorder="1" applyAlignment="1">
      <alignment horizontal="center" vertical="center" shrinkToFit="1"/>
    </xf>
    <xf numFmtId="0" fontId="19" fillId="0" borderId="48" xfId="0" applyNumberFormat="1" applyFont="1" applyFill="1" applyBorder="1" applyAlignment="1">
      <alignment vertical="center" wrapText="1"/>
    </xf>
    <xf numFmtId="0" fontId="19" fillId="0" borderId="49" xfId="0" applyNumberFormat="1" applyFont="1" applyFill="1" applyBorder="1" applyAlignment="1">
      <alignment vertical="center" wrapText="1"/>
    </xf>
    <xf numFmtId="0" fontId="3" fillId="0" borderId="2" xfId="0" applyNumberFormat="1" applyFont="1" applyFill="1" applyBorder="1" applyAlignment="1">
      <alignment horizontal="center" vertical="center" shrinkToFit="1"/>
    </xf>
    <xf numFmtId="0" fontId="19" fillId="0" borderId="2" xfId="0" applyNumberFormat="1" applyFont="1" applyFill="1" applyBorder="1" applyAlignment="1">
      <alignment vertical="center" wrapText="1"/>
    </xf>
    <xf numFmtId="0" fontId="19" fillId="0" borderId="3" xfId="0" applyNumberFormat="1" applyFont="1" applyFill="1" applyBorder="1" applyAlignment="1">
      <alignment vertical="center" wrapText="1"/>
    </xf>
    <xf numFmtId="0" fontId="3" fillId="0" borderId="1" xfId="0" applyNumberFormat="1" applyFont="1" applyFill="1" applyBorder="1" applyAlignment="1">
      <alignment horizontal="center" vertical="center" shrinkToFit="1"/>
    </xf>
    <xf numFmtId="38" fontId="20" fillId="0" borderId="7" xfId="0" applyNumberFormat="1" applyFont="1" applyFill="1" applyBorder="1" applyAlignment="1" applyProtection="1">
      <alignment vertical="center"/>
    </xf>
    <xf numFmtId="0" fontId="20" fillId="0" borderId="7" xfId="0" applyFont="1" applyFill="1" applyBorder="1" applyAlignment="1" applyProtection="1">
      <alignment vertical="center"/>
    </xf>
    <xf numFmtId="0" fontId="18" fillId="0" borderId="0" xfId="0" applyFont="1" applyFill="1" applyAlignment="1" applyProtection="1">
      <alignment horizontal="left" vertical="center" wrapText="1"/>
    </xf>
    <xf numFmtId="0" fontId="8" fillId="0" borderId="0" xfId="0" quotePrefix="1" applyFont="1" applyFill="1" applyAlignment="1" applyProtection="1">
      <alignment horizontal="right" vertical="center"/>
    </xf>
    <xf numFmtId="0" fontId="8" fillId="0" borderId="0" xfId="0" applyFont="1" applyFill="1" applyAlignment="1" applyProtection="1">
      <alignment horizontal="right" vertical="center"/>
    </xf>
    <xf numFmtId="0" fontId="7" fillId="0" borderId="0" xfId="0" applyFont="1" applyFill="1" applyAlignment="1" applyProtection="1">
      <alignment horizontal="distributed" vertical="center"/>
    </xf>
    <xf numFmtId="0" fontId="7" fillId="0" borderId="0" xfId="0" applyFont="1" applyFill="1" applyAlignment="1" applyProtection="1">
      <alignment vertical="center"/>
    </xf>
    <xf numFmtId="0" fontId="14" fillId="0" borderId="2" xfId="0" applyFont="1" applyFill="1" applyBorder="1" applyAlignment="1">
      <alignment vertical="center" wrapText="1"/>
    </xf>
    <xf numFmtId="0" fontId="12" fillId="0" borderId="2" xfId="0" applyFont="1" applyFill="1" applyBorder="1" applyAlignment="1">
      <alignment vertical="center" wrapText="1"/>
    </xf>
    <xf numFmtId="183" fontId="19" fillId="0" borderId="11" xfId="0" applyNumberFormat="1" applyFont="1" applyFill="1" applyBorder="1" applyAlignment="1">
      <alignment vertical="center"/>
    </xf>
    <xf numFmtId="0" fontId="19" fillId="0" borderId="12" xfId="0" applyFont="1" applyFill="1" applyBorder="1" applyAlignment="1">
      <alignment vertical="center"/>
    </xf>
    <xf numFmtId="176" fontId="7" fillId="0" borderId="7" xfId="0" applyNumberFormat="1" applyFont="1" applyFill="1" applyBorder="1" applyAlignment="1" applyProtection="1">
      <alignment horizontal="distributed" vertical="center"/>
    </xf>
    <xf numFmtId="0" fontId="47" fillId="0" borderId="7" xfId="0" applyFont="1" applyFill="1" applyBorder="1" applyAlignment="1" applyProtection="1">
      <alignment vertical="center"/>
    </xf>
    <xf numFmtId="0" fontId="7" fillId="0" borderId="7" xfId="0" applyFont="1" applyFill="1" applyBorder="1" applyAlignment="1" applyProtection="1">
      <alignment horizontal="right" vertical="center"/>
    </xf>
    <xf numFmtId="0" fontId="65" fillId="0" borderId="10"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184" fontId="55" fillId="0" borderId="0" xfId="0" applyNumberFormat="1" applyFont="1" applyFill="1" applyAlignment="1">
      <alignment horizontal="center" vertical="center"/>
    </xf>
    <xf numFmtId="184" fontId="57" fillId="0" borderId="0" xfId="0" applyNumberFormat="1" applyFont="1" applyFill="1" applyAlignment="1">
      <alignment horizontal="center" vertical="center"/>
    </xf>
    <xf numFmtId="0" fontId="3" fillId="0" borderId="0" xfId="0" applyFont="1" applyFill="1" applyAlignment="1">
      <alignment horizontal="left" vertical="center"/>
    </xf>
    <xf numFmtId="0" fontId="20" fillId="0" borderId="0" xfId="0" applyFont="1" applyFill="1" applyAlignment="1">
      <alignment horizontal="left" vertical="center"/>
    </xf>
    <xf numFmtId="0" fontId="20" fillId="0" borderId="0" xfId="0" applyFont="1" applyFill="1" applyAlignment="1">
      <alignment horizontal="center" vertical="center"/>
    </xf>
    <xf numFmtId="183" fontId="20" fillId="0" borderId="2" xfId="0" applyNumberFormat="1" applyFont="1" applyFill="1" applyBorder="1" applyAlignment="1">
      <alignment horizontal="center" vertical="center"/>
    </xf>
    <xf numFmtId="0" fontId="3" fillId="0" borderId="0" xfId="0" applyFont="1" applyFill="1" applyAlignment="1">
      <alignment vertical="center" wrapText="1"/>
    </xf>
    <xf numFmtId="0" fontId="20" fillId="0" borderId="0" xfId="0" applyFont="1" applyFill="1" applyAlignment="1">
      <alignment vertical="center" wrapText="1"/>
    </xf>
    <xf numFmtId="0" fontId="47" fillId="0" borderId="0" xfId="0" applyFont="1" applyFill="1" applyBorder="1" applyAlignment="1">
      <alignment vertical="center" wrapText="1"/>
    </xf>
    <xf numFmtId="0" fontId="47" fillId="0" borderId="0" xfId="0" applyFont="1" applyFill="1" applyAlignment="1">
      <alignment vertical="center" wrapText="1"/>
    </xf>
    <xf numFmtId="0" fontId="20" fillId="0" borderId="7" xfId="0" applyFont="1" applyFill="1" applyBorder="1" applyAlignment="1">
      <alignment horizontal="center" vertical="center"/>
    </xf>
    <xf numFmtId="183" fontId="3" fillId="0" borderId="7" xfId="0" applyNumberFormat="1" applyFont="1" applyFill="1" applyBorder="1" applyAlignment="1">
      <alignment horizontal="center" vertical="center"/>
    </xf>
    <xf numFmtId="183" fontId="20" fillId="0" borderId="7" xfId="0" applyNumberFormat="1" applyFont="1" applyFill="1" applyBorder="1" applyAlignment="1">
      <alignment horizontal="center" vertical="center"/>
    </xf>
    <xf numFmtId="0" fontId="11" fillId="0" borderId="10" xfId="1" applyFont="1" applyFill="1" applyBorder="1" applyAlignment="1" applyProtection="1">
      <alignment horizontal="center" vertical="center" wrapText="1"/>
    </xf>
    <xf numFmtId="0" fontId="62" fillId="0" borderId="11" xfId="0" applyFont="1" applyFill="1" applyBorder="1" applyAlignment="1">
      <alignment horizontal="center" vertical="center"/>
    </xf>
    <xf numFmtId="0" fontId="62" fillId="0" borderId="12" xfId="0" applyFont="1" applyFill="1" applyBorder="1" applyAlignment="1">
      <alignment horizontal="center" vertical="center"/>
    </xf>
    <xf numFmtId="0" fontId="19" fillId="0" borderId="2" xfId="0" applyFont="1" applyFill="1" applyBorder="1" applyAlignment="1">
      <alignment vertical="center" shrinkToFit="1"/>
    </xf>
    <xf numFmtId="0" fontId="54" fillId="0" borderId="3" xfId="0" applyFont="1" applyFill="1" applyBorder="1" applyAlignment="1">
      <alignment vertical="center" shrinkToFit="1"/>
    </xf>
    <xf numFmtId="0" fontId="19" fillId="0" borderId="2" xfId="0" applyFont="1" applyFill="1" applyBorder="1" applyAlignment="1">
      <alignment vertical="center" wrapText="1"/>
    </xf>
    <xf numFmtId="0" fontId="54" fillId="0" borderId="3" xfId="0" applyFont="1" applyFill="1" applyBorder="1" applyAlignment="1">
      <alignment vertical="center" wrapText="1"/>
    </xf>
    <xf numFmtId="0" fontId="19" fillId="0" borderId="7" xfId="0" applyFont="1" applyFill="1" applyBorder="1" applyAlignment="1">
      <alignment horizontal="right" vertical="center" shrinkToFit="1"/>
    </xf>
    <xf numFmtId="0" fontId="54" fillId="0" borderId="8" xfId="0" applyFont="1" applyFill="1" applyBorder="1" applyAlignment="1">
      <alignment horizontal="right" vertical="center" shrinkToFit="1"/>
    </xf>
    <xf numFmtId="3" fontId="3" fillId="0" borderId="1" xfId="0" applyNumberFormat="1" applyFont="1" applyFill="1" applyBorder="1" applyAlignment="1">
      <alignment vertical="center" wrapText="1"/>
    </xf>
    <xf numFmtId="3" fontId="75" fillId="0" borderId="2" xfId="0" applyNumberFormat="1" applyFont="1" applyFill="1" applyBorder="1" applyAlignment="1">
      <alignment vertical="center" wrapText="1"/>
    </xf>
    <xf numFmtId="3" fontId="3" fillId="0" borderId="1" xfId="1" applyNumberFormat="1" applyFont="1" applyFill="1" applyBorder="1" applyAlignment="1" applyProtection="1">
      <alignment vertical="center" wrapText="1"/>
    </xf>
    <xf numFmtId="49" fontId="3" fillId="0" borderId="7" xfId="0" applyNumberFormat="1" applyFont="1" applyFill="1" applyBorder="1" applyAlignment="1">
      <alignment horizontal="center" vertical="center"/>
    </xf>
    <xf numFmtId="0" fontId="54" fillId="0" borderId="7" xfId="0" applyFont="1" applyFill="1" applyBorder="1" applyAlignment="1">
      <alignment horizontal="center" vertical="center"/>
    </xf>
    <xf numFmtId="183" fontId="75" fillId="0" borderId="7" xfId="0" applyNumberFormat="1"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51" xfId="0" applyFont="1" applyFill="1" applyBorder="1" applyAlignment="1">
      <alignment horizontal="center" vertical="center"/>
    </xf>
    <xf numFmtId="183" fontId="19" fillId="0" borderId="2" xfId="0" applyNumberFormat="1" applyFont="1" applyFill="1" applyBorder="1" applyAlignment="1">
      <alignment vertical="center" shrinkToFit="1"/>
    </xf>
    <xf numFmtId="183" fontId="20" fillId="0" borderId="2" xfId="0" applyNumberFormat="1" applyFont="1" applyFill="1" applyBorder="1" applyAlignment="1">
      <alignment vertical="center" shrinkToFit="1"/>
    </xf>
    <xf numFmtId="183" fontId="19" fillId="0" borderId="48" xfId="0" applyNumberFormat="1" applyFont="1" applyFill="1" applyBorder="1" applyAlignment="1">
      <alignment vertical="center" shrinkToFit="1"/>
    </xf>
    <xf numFmtId="183" fontId="20" fillId="0" borderId="48" xfId="0" applyNumberFormat="1" applyFont="1" applyFill="1" applyBorder="1" applyAlignment="1">
      <alignment vertical="center" shrinkToFit="1"/>
    </xf>
    <xf numFmtId="183" fontId="19" fillId="0" borderId="11" xfId="0" applyNumberFormat="1" applyFont="1" applyFill="1" applyBorder="1" applyAlignment="1">
      <alignment vertical="center" shrinkToFit="1"/>
    </xf>
    <xf numFmtId="183" fontId="20" fillId="0" borderId="11" xfId="0" applyNumberFormat="1" applyFont="1" applyFill="1" applyBorder="1" applyAlignment="1">
      <alignment vertical="center" shrinkToFit="1"/>
    </xf>
    <xf numFmtId="0" fontId="7"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9" fillId="0" borderId="0" xfId="0" applyFont="1" applyFill="1" applyBorder="1" applyAlignment="1" applyProtection="1">
      <alignment horizontal="center" vertical="center"/>
    </xf>
    <xf numFmtId="0" fontId="20" fillId="0" borderId="7" xfId="0" applyFont="1" applyFill="1" applyBorder="1" applyAlignment="1">
      <alignment vertical="center" shrinkToFit="1"/>
    </xf>
    <xf numFmtId="0" fontId="19" fillId="0" borderId="10" xfId="1" applyNumberFormat="1" applyFont="1" applyFill="1" applyBorder="1" applyAlignment="1" applyProtection="1">
      <alignment horizontal="center" vertical="center"/>
    </xf>
    <xf numFmtId="0" fontId="19" fillId="0" borderId="11" xfId="0" applyFont="1" applyFill="1" applyBorder="1" applyAlignment="1">
      <alignment vertical="center"/>
    </xf>
    <xf numFmtId="0" fontId="12" fillId="0" borderId="7" xfId="0" applyFont="1" applyFill="1" applyBorder="1" applyAlignment="1">
      <alignment horizontal="right" vertical="center"/>
    </xf>
    <xf numFmtId="0" fontId="65" fillId="0" borderId="10"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12" xfId="0" applyFont="1" applyFill="1" applyBorder="1" applyAlignment="1">
      <alignment horizontal="center" vertical="center"/>
    </xf>
    <xf numFmtId="0" fontId="19" fillId="0" borderId="11" xfId="0" applyFont="1" applyFill="1" applyBorder="1" applyAlignment="1">
      <alignment vertical="center" wrapText="1"/>
    </xf>
    <xf numFmtId="0" fontId="19" fillId="0" borderId="12" xfId="0" applyFont="1" applyFill="1" applyBorder="1" applyAlignment="1">
      <alignment vertical="center" wrapText="1"/>
    </xf>
    <xf numFmtId="183" fontId="19" fillId="0" borderId="2" xfId="0" applyNumberFormat="1" applyFont="1" applyFill="1" applyBorder="1" applyAlignment="1">
      <alignment vertical="center"/>
    </xf>
    <xf numFmtId="0" fontId="19" fillId="0" borderId="3" xfId="0" applyFont="1" applyFill="1" applyBorder="1" applyAlignment="1">
      <alignment vertical="center"/>
    </xf>
    <xf numFmtId="0" fontId="71" fillId="0" borderId="11" xfId="0" applyFont="1" applyFill="1" applyBorder="1" applyAlignment="1">
      <alignment horizontal="center" vertical="center"/>
    </xf>
    <xf numFmtId="0" fontId="71" fillId="0" borderId="12" xfId="0" applyFont="1" applyFill="1" applyBorder="1" applyAlignment="1">
      <alignment horizontal="center" vertical="center"/>
    </xf>
    <xf numFmtId="3" fontId="19" fillId="0" borderId="10" xfId="0" applyNumberFormat="1" applyFont="1" applyFill="1" applyBorder="1" applyAlignment="1">
      <alignment vertical="center" shrinkToFit="1"/>
    </xf>
    <xf numFmtId="3" fontId="20" fillId="0" borderId="11" xfId="0" applyNumberFormat="1" applyFont="1" applyFill="1" applyBorder="1" applyAlignment="1">
      <alignment vertical="center" shrinkToFit="1"/>
    </xf>
    <xf numFmtId="3" fontId="19" fillId="0" borderId="11" xfId="0" applyNumberFormat="1" applyFont="1" applyFill="1" applyBorder="1" applyAlignment="1">
      <alignment vertical="center" shrinkToFit="1"/>
    </xf>
    <xf numFmtId="0" fontId="20" fillId="0" borderId="11" xfId="0" applyFont="1" applyFill="1" applyBorder="1" applyAlignment="1">
      <alignment vertical="center" shrinkToFit="1"/>
    </xf>
    <xf numFmtId="183" fontId="19" fillId="0" borderId="48" xfId="0" applyNumberFormat="1" applyFont="1" applyFill="1" applyBorder="1" applyAlignment="1">
      <alignment vertical="center"/>
    </xf>
    <xf numFmtId="0" fontId="19" fillId="0" borderId="49" xfId="0" applyFont="1" applyFill="1" applyBorder="1" applyAlignment="1">
      <alignment vertical="center"/>
    </xf>
    <xf numFmtId="0" fontId="19" fillId="0" borderId="50" xfId="0" applyFont="1" applyFill="1" applyBorder="1" applyAlignment="1">
      <alignment vertical="center"/>
    </xf>
    <xf numFmtId="0" fontId="3" fillId="0" borderId="0" xfId="0" applyFont="1" applyFill="1" applyAlignment="1">
      <alignment horizontal="right" vertical="center"/>
    </xf>
    <xf numFmtId="0" fontId="20" fillId="0" borderId="0" xfId="0" applyFont="1" applyFill="1" applyAlignment="1">
      <alignment horizontal="right" vertical="center"/>
    </xf>
    <xf numFmtId="184" fontId="57" fillId="0" borderId="17" xfId="0" applyNumberFormat="1" applyFont="1" applyFill="1" applyBorder="1" applyAlignment="1">
      <alignment horizontal="center" vertical="center"/>
    </xf>
    <xf numFmtId="184" fontId="57" fillId="0" borderId="18" xfId="0" applyNumberFormat="1" applyFont="1" applyFill="1" applyBorder="1" applyAlignment="1">
      <alignment horizontal="center" vertical="center"/>
    </xf>
    <xf numFmtId="184" fontId="57" fillId="0" borderId="19" xfId="0" applyNumberFormat="1" applyFont="1" applyFill="1" applyBorder="1" applyAlignment="1">
      <alignment horizontal="center" vertical="center"/>
    </xf>
    <xf numFmtId="178" fontId="19" fillId="0" borderId="10" xfId="1" applyNumberFormat="1" applyFont="1" applyFill="1" applyBorder="1" applyAlignment="1" applyProtection="1">
      <alignment horizontal="center" vertical="center"/>
    </xf>
    <xf numFmtId="178" fontId="19" fillId="0" borderId="11" xfId="0" applyNumberFormat="1" applyFont="1" applyFill="1" applyBorder="1" applyAlignment="1">
      <alignment horizontal="center" vertical="center"/>
    </xf>
    <xf numFmtId="178" fontId="19" fillId="0" borderId="12" xfId="0" applyNumberFormat="1" applyFont="1" applyFill="1" applyBorder="1" applyAlignment="1">
      <alignment horizontal="center" vertical="center"/>
    </xf>
    <xf numFmtId="0" fontId="47" fillId="0" borderId="1" xfId="0" applyFont="1" applyFill="1" applyBorder="1" applyAlignment="1">
      <alignment horizontal="center"/>
    </xf>
    <xf numFmtId="0" fontId="47" fillId="0" borderId="2" xfId="0" applyFont="1" applyFill="1" applyBorder="1" applyAlignment="1">
      <alignment horizontal="center"/>
    </xf>
    <xf numFmtId="0" fontId="47" fillId="0" borderId="3" xfId="0" applyFont="1" applyFill="1" applyBorder="1" applyAlignment="1">
      <alignment horizontal="center"/>
    </xf>
    <xf numFmtId="0" fontId="16" fillId="0" borderId="1"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49" fillId="0" borderId="0" xfId="0" applyFont="1" applyFill="1" applyAlignment="1">
      <alignment horizontal="center" vertical="center"/>
    </xf>
    <xf numFmtId="0" fontId="12" fillId="0" borderId="0" xfId="0" applyFont="1" applyFill="1" applyAlignment="1">
      <alignment horizontal="center" vertical="center"/>
    </xf>
    <xf numFmtId="0" fontId="47" fillId="0" borderId="1" xfId="0" applyFont="1" applyFill="1" applyBorder="1" applyAlignment="1">
      <alignment horizontal="center" vertical="center"/>
    </xf>
    <xf numFmtId="0" fontId="47" fillId="0" borderId="2" xfId="0" applyFont="1" applyBorder="1" applyAlignment="1">
      <alignment horizontal="center" vertical="center"/>
    </xf>
    <xf numFmtId="0" fontId="47" fillId="0" borderId="6" xfId="0" applyFont="1" applyBorder="1" applyAlignment="1">
      <alignment horizontal="center" vertical="center"/>
    </xf>
    <xf numFmtId="0" fontId="47" fillId="0" borderId="7" xfId="0" applyFont="1" applyBorder="1" applyAlignment="1">
      <alignment horizontal="center" vertical="center"/>
    </xf>
    <xf numFmtId="0" fontId="12" fillId="0" borderId="0" xfId="0" applyFont="1" applyFill="1" applyAlignment="1" applyProtection="1">
      <alignment horizontal="right" vertical="center"/>
    </xf>
    <xf numFmtId="0" fontId="16" fillId="0" borderId="6" xfId="0" applyFont="1" applyFill="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3" fontId="19" fillId="0" borderId="1" xfId="0" applyNumberFormat="1" applyFont="1" applyFill="1" applyBorder="1" applyAlignment="1">
      <alignment shrinkToFit="1"/>
    </xf>
    <xf numFmtId="3" fontId="54" fillId="0" borderId="2" xfId="0" applyNumberFormat="1" applyFont="1" applyBorder="1" applyAlignment="1">
      <alignment shrinkToFit="1"/>
    </xf>
    <xf numFmtId="3" fontId="54" fillId="0" borderId="11" xfId="0" applyNumberFormat="1" applyFont="1" applyBorder="1" applyAlignment="1">
      <alignment vertical="center" shrinkToFit="1"/>
    </xf>
    <xf numFmtId="0" fontId="47" fillId="0" borderId="1" xfId="0" applyFont="1" applyFill="1" applyBorder="1" applyAlignment="1">
      <alignment horizontal="center" vertical="center" wrapText="1"/>
    </xf>
    <xf numFmtId="3" fontId="54" fillId="0" borderId="11" xfId="0" applyNumberFormat="1" applyFont="1" applyFill="1" applyBorder="1" applyAlignment="1">
      <alignment vertical="center" shrinkToFit="1"/>
    </xf>
    <xf numFmtId="3" fontId="54" fillId="0" borderId="2" xfId="0" applyNumberFormat="1" applyFont="1" applyFill="1" applyBorder="1" applyAlignment="1">
      <alignment shrinkToFit="1"/>
    </xf>
    <xf numFmtId="0" fontId="22" fillId="0" borderId="10" xfId="1" applyFont="1" applyBorder="1" applyAlignment="1" applyProtection="1">
      <alignment vertical="center" shrinkToFit="1"/>
    </xf>
    <xf numFmtId="0" fontId="8" fillId="0" borderId="11" xfId="1" applyFont="1" applyBorder="1" applyAlignment="1" applyProtection="1">
      <alignment vertical="center" shrinkToFit="1"/>
    </xf>
    <xf numFmtId="0" fontId="39" fillId="0" borderId="12" xfId="0" applyFont="1" applyBorder="1" applyAlignment="1" applyProtection="1">
      <alignment vertical="center" shrinkToFit="1"/>
    </xf>
    <xf numFmtId="0" fontId="0" fillId="0" borderId="44" xfId="0" applyBorder="1" applyAlignment="1" applyProtection="1">
      <alignment horizontal="center" vertical="center"/>
    </xf>
    <xf numFmtId="0" fontId="40" fillId="0" borderId="42" xfId="1" applyNumberFormat="1" applyFont="1" applyBorder="1" applyAlignment="1" applyProtection="1">
      <alignment horizontal="center" vertical="center"/>
    </xf>
    <xf numFmtId="0" fontId="39" fillId="0" borderId="45" xfId="0" applyFont="1" applyBorder="1" applyAlignment="1" applyProtection="1">
      <alignment horizontal="center" vertical="center"/>
    </xf>
    <xf numFmtId="49" fontId="22" fillId="0" borderId="10" xfId="1" applyNumberFormat="1" applyFont="1" applyBorder="1" applyAlignment="1" applyProtection="1">
      <alignment vertical="center" shrinkToFit="1"/>
    </xf>
    <xf numFmtId="49" fontId="8" fillId="0" borderId="11" xfId="1" applyNumberFormat="1" applyFont="1" applyBorder="1" applyAlignment="1" applyProtection="1">
      <alignment vertical="center" shrinkToFit="1"/>
    </xf>
    <xf numFmtId="178" fontId="40" fillId="0" borderId="42" xfId="1" applyNumberFormat="1" applyFont="1" applyBorder="1" applyAlignment="1" applyProtection="1">
      <alignment horizontal="center" vertical="center"/>
    </xf>
    <xf numFmtId="178" fontId="39" fillId="0" borderId="45" xfId="0" applyNumberFormat="1" applyFont="1" applyBorder="1" applyAlignment="1" applyProtection="1">
      <alignment horizontal="center" vertical="center"/>
    </xf>
    <xf numFmtId="49" fontId="8" fillId="0" borderId="47" xfId="0" applyNumberFormat="1" applyFont="1" applyBorder="1" applyAlignment="1">
      <alignment horizontal="right" vertical="center"/>
    </xf>
    <xf numFmtId="0" fontId="8" fillId="0" borderId="48" xfId="0" applyFont="1" applyBorder="1" applyAlignment="1">
      <alignment horizontal="right" vertical="center"/>
    </xf>
    <xf numFmtId="0" fontId="8" fillId="0" borderId="48" xfId="0" applyFont="1" applyBorder="1" applyAlignment="1">
      <alignment vertical="center" wrapText="1"/>
    </xf>
    <xf numFmtId="0" fontId="8" fillId="0" borderId="49" xfId="0" applyFont="1" applyBorder="1" applyAlignment="1">
      <alignment vertical="center" wrapText="1"/>
    </xf>
    <xf numFmtId="49" fontId="7" fillId="0" borderId="11" xfId="0" applyNumberFormat="1" applyFont="1" applyBorder="1" applyAlignment="1">
      <alignment horizontal="right" vertical="center"/>
    </xf>
    <xf numFmtId="0" fontId="7" fillId="0" borderId="11" xfId="0" applyFont="1" applyBorder="1" applyAlignment="1">
      <alignment horizontal="right" vertical="center"/>
    </xf>
    <xf numFmtId="0" fontId="7" fillId="0" borderId="11" xfId="0" applyFont="1" applyBorder="1" applyAlignment="1">
      <alignment vertical="center" wrapText="1"/>
    </xf>
    <xf numFmtId="0" fontId="7" fillId="0" borderId="12" xfId="0" applyFont="1" applyBorder="1" applyAlignment="1">
      <alignment vertical="center" wrapText="1"/>
    </xf>
    <xf numFmtId="49" fontId="7" fillId="0" borderId="10" xfId="0" applyNumberFormat="1" applyFont="1" applyBorder="1" applyAlignment="1">
      <alignment horizontal="right" vertical="center"/>
    </xf>
    <xf numFmtId="0" fontId="7" fillId="0" borderId="0" xfId="0" applyFont="1" applyBorder="1" applyAlignment="1">
      <alignment horizontal="center" vertical="center"/>
    </xf>
    <xf numFmtId="176" fontId="43" fillId="0" borderId="0" xfId="0" quotePrefix="1" applyNumberFormat="1" applyFont="1" applyBorder="1" applyAlignment="1" applyProtection="1">
      <alignment horizontal="right" vertical="center"/>
    </xf>
    <xf numFmtId="176" fontId="43" fillId="0" borderId="0" xfId="0" applyNumberFormat="1" applyFont="1" applyBorder="1" applyAlignment="1" applyProtection="1">
      <alignment horizontal="right" vertical="center"/>
    </xf>
    <xf numFmtId="0" fontId="43" fillId="0" borderId="0" xfId="0" applyFont="1" applyBorder="1" applyAlignment="1" applyProtection="1">
      <alignment vertical="center"/>
    </xf>
    <xf numFmtId="0" fontId="43" fillId="0" borderId="7" xfId="0" applyFont="1" applyBorder="1" applyAlignment="1" applyProtection="1">
      <alignment vertical="center" shrinkToFit="1"/>
    </xf>
    <xf numFmtId="0" fontId="43" fillId="0" borderId="0" xfId="0" applyFont="1" applyBorder="1" applyAlignment="1" applyProtection="1">
      <alignment vertical="center" shrinkToFit="1"/>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10" xfId="0" applyFont="1" applyBorder="1" applyAlignment="1">
      <alignment horizontal="right" vertical="center"/>
    </xf>
    <xf numFmtId="0" fontId="42" fillId="0" borderId="6" xfId="0" applyNumberFormat="1" applyFont="1" applyBorder="1" applyAlignment="1">
      <alignment horizontal="center" vertical="center" shrinkToFit="1"/>
    </xf>
    <xf numFmtId="0" fontId="42" fillId="0" borderId="7" xfId="0" applyNumberFormat="1" applyFont="1" applyBorder="1" applyAlignment="1">
      <alignment horizontal="center" vertical="center" shrinkToFit="1"/>
    </xf>
    <xf numFmtId="0" fontId="44" fillId="0" borderId="7" xfId="0" applyNumberFormat="1" applyFont="1" applyBorder="1" applyAlignment="1">
      <alignment vertical="center" wrapText="1"/>
    </xf>
    <xf numFmtId="0" fontId="44" fillId="0" borderId="8" xfId="0" applyNumberFormat="1" applyFont="1" applyBorder="1" applyAlignment="1">
      <alignment vertical="center" wrapText="1"/>
    </xf>
    <xf numFmtId="0" fontId="8" fillId="0" borderId="10" xfId="0" applyNumberFormat="1" applyFont="1" applyBorder="1" applyAlignment="1">
      <alignment horizontal="right" vertical="center" shrinkToFit="1"/>
    </xf>
    <xf numFmtId="0" fontId="8" fillId="0" borderId="11" xfId="0" applyNumberFormat="1" applyFont="1" applyBorder="1" applyAlignment="1">
      <alignment horizontal="right" vertical="center" shrinkToFit="1"/>
    </xf>
    <xf numFmtId="0" fontId="45" fillId="0" borderId="11" xfId="0" applyNumberFormat="1" applyFont="1" applyBorder="1" applyAlignment="1">
      <alignment vertical="center" wrapText="1"/>
    </xf>
    <xf numFmtId="0" fontId="45" fillId="0" borderId="12" xfId="0" applyNumberFormat="1" applyFont="1" applyBorder="1" applyAlignment="1">
      <alignment vertical="center" wrapText="1"/>
    </xf>
    <xf numFmtId="0" fontId="43" fillId="0" borderId="7" xfId="0" applyFont="1" applyBorder="1" applyAlignment="1" applyProtection="1">
      <alignment horizontal="left" vertical="center" shrinkToFit="1"/>
    </xf>
    <xf numFmtId="0" fontId="42" fillId="0" borderId="47" xfId="0" applyNumberFormat="1" applyFont="1" applyBorder="1" applyAlignment="1">
      <alignment horizontal="center" vertical="center" shrinkToFit="1"/>
    </xf>
    <xf numFmtId="0" fontId="42" fillId="0" borderId="48" xfId="0" applyNumberFormat="1" applyFont="1" applyBorder="1" applyAlignment="1">
      <alignment horizontal="center" vertical="center" shrinkToFit="1"/>
    </xf>
    <xf numFmtId="0" fontId="44" fillId="0" borderId="48" xfId="0" applyNumberFormat="1" applyFont="1" applyBorder="1" applyAlignment="1">
      <alignment vertical="center" wrapText="1"/>
    </xf>
    <xf numFmtId="0" fontId="44" fillId="0" borderId="49" xfId="0" applyNumberFormat="1" applyFont="1" applyBorder="1" applyAlignment="1">
      <alignment vertical="center" wrapText="1"/>
    </xf>
    <xf numFmtId="0" fontId="42" fillId="0" borderId="2" xfId="0" applyNumberFormat="1" applyFont="1" applyBorder="1" applyAlignment="1">
      <alignment horizontal="center" vertical="center" shrinkToFit="1"/>
    </xf>
    <xf numFmtId="0" fontId="44" fillId="0" borderId="2" xfId="0" applyNumberFormat="1" applyFont="1" applyBorder="1" applyAlignment="1">
      <alignment vertical="center" wrapText="1"/>
    </xf>
    <xf numFmtId="0" fontId="44" fillId="0" borderId="3" xfId="0" applyNumberFormat="1" applyFont="1" applyBorder="1" applyAlignment="1">
      <alignment vertical="center" wrapText="1"/>
    </xf>
    <xf numFmtId="0" fontId="42" fillId="0" borderId="1" xfId="0" applyNumberFormat="1" applyFont="1" applyBorder="1" applyAlignment="1">
      <alignment horizontal="center" vertical="center" shrinkToFit="1"/>
    </xf>
    <xf numFmtId="38" fontId="43" fillId="0" borderId="7" xfId="0" applyNumberFormat="1" applyFont="1" applyBorder="1" applyAlignment="1" applyProtection="1">
      <alignment vertical="center"/>
    </xf>
    <xf numFmtId="0" fontId="43" fillId="0" borderId="7" xfId="0" applyFont="1" applyBorder="1" applyAlignment="1" applyProtection="1">
      <alignment vertical="center"/>
    </xf>
    <xf numFmtId="0" fontId="18" fillId="0" borderId="0" xfId="0" applyFont="1" applyAlignment="1" applyProtection="1">
      <alignment horizontal="left" vertical="center" wrapText="1"/>
    </xf>
    <xf numFmtId="0" fontId="8" fillId="0" borderId="0" xfId="0" quotePrefix="1" applyFont="1" applyAlignment="1" applyProtection="1">
      <alignment horizontal="right" vertical="center"/>
    </xf>
    <xf numFmtId="0" fontId="8" fillId="0" borderId="0" xfId="0" applyFont="1" applyAlignment="1" applyProtection="1">
      <alignment horizontal="right" vertical="center"/>
    </xf>
    <xf numFmtId="0" fontId="7" fillId="0" borderId="0" xfId="0" applyFont="1" applyAlignment="1" applyProtection="1">
      <alignment horizontal="distributed" vertical="center"/>
    </xf>
    <xf numFmtId="0" fontId="7" fillId="0" borderId="0" xfId="0" applyFont="1" applyAlignment="1" applyProtection="1">
      <alignment vertical="center"/>
    </xf>
    <xf numFmtId="0" fontId="9" fillId="0" borderId="0" xfId="0" applyFont="1" applyBorder="1" applyAlignment="1" applyProtection="1">
      <alignment horizontal="center" vertical="center"/>
    </xf>
    <xf numFmtId="177" fontId="43" fillId="0" borderId="7" xfId="0" applyNumberFormat="1" applyFont="1" applyBorder="1" applyAlignment="1" applyProtection="1">
      <alignment vertical="center" shrinkToFit="1"/>
    </xf>
    <xf numFmtId="176" fontId="7" fillId="0" borderId="7" xfId="0" applyNumberFormat="1" applyFont="1" applyBorder="1" applyAlignment="1" applyProtection="1">
      <alignment horizontal="distributed" vertical="center"/>
    </xf>
    <xf numFmtId="0" fontId="47" fillId="0" borderId="7" xfId="0" applyFont="1" applyBorder="1" applyAlignment="1" applyProtection="1">
      <alignment vertical="center"/>
    </xf>
    <xf numFmtId="0" fontId="7" fillId="0" borderId="7" xfId="0" applyFont="1" applyBorder="1" applyAlignment="1" applyProtection="1">
      <alignment horizontal="right" vertical="center"/>
    </xf>
    <xf numFmtId="0" fontId="12" fillId="0" borderId="7" xfId="0" applyFont="1" applyBorder="1" applyAlignment="1">
      <alignment horizontal="right" vertical="center"/>
    </xf>
    <xf numFmtId="0" fontId="43" fillId="0" borderId="7" xfId="0" applyFont="1" applyBorder="1" applyAlignment="1">
      <alignment vertical="center" shrinkToFit="1"/>
    </xf>
    <xf numFmtId="0" fontId="42" fillId="0" borderId="10" xfId="1" applyNumberFormat="1" applyFont="1" applyBorder="1" applyAlignment="1" applyProtection="1">
      <alignment horizontal="center" vertical="center" shrinkToFit="1"/>
    </xf>
    <xf numFmtId="0" fontId="43" fillId="0" borderId="11" xfId="0" applyFont="1" applyBorder="1" applyAlignment="1">
      <alignment vertical="center" shrinkToFit="1"/>
    </xf>
    <xf numFmtId="0" fontId="44" fillId="0" borderId="11" xfId="0" applyFont="1" applyBorder="1" applyAlignment="1">
      <alignment vertical="center" wrapText="1"/>
    </xf>
    <xf numFmtId="0" fontId="44" fillId="0" borderId="12" xfId="0" applyFont="1" applyBorder="1" applyAlignment="1">
      <alignment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12" fillId="0" borderId="9" xfId="0" applyFont="1" applyBorder="1" applyAlignment="1">
      <alignment horizontal="center" vertical="center"/>
    </xf>
    <xf numFmtId="184" fontId="52" fillId="0" borderId="0" xfId="0" applyNumberFormat="1" applyFont="1" applyAlignment="1">
      <alignment horizontal="center" vertical="center"/>
    </xf>
    <xf numFmtId="184" fontId="51" fillId="0" borderId="0" xfId="0" applyNumberFormat="1" applyFont="1" applyAlignment="1">
      <alignment horizontal="center" vertical="center"/>
    </xf>
    <xf numFmtId="0" fontId="7"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3" fontId="42" fillId="0" borderId="2" xfId="0" applyNumberFormat="1" applyFont="1" applyBorder="1" applyAlignment="1">
      <alignment horizontal="center" vertical="center"/>
    </xf>
    <xf numFmtId="3" fontId="2" fillId="0" borderId="2" xfId="0" applyNumberFormat="1" applyFont="1" applyBorder="1" applyAlignment="1">
      <alignment horizontal="center" vertical="center"/>
    </xf>
    <xf numFmtId="0" fontId="7" fillId="0" borderId="0" xfId="0" applyFont="1" applyAlignment="1">
      <alignment vertical="center" wrapText="1"/>
    </xf>
    <xf numFmtId="0" fontId="12" fillId="0" borderId="0" xfId="0" applyFont="1" applyAlignment="1">
      <alignment vertical="center" wrapText="1"/>
    </xf>
    <xf numFmtId="0" fontId="43" fillId="0" borderId="0" xfId="0" applyFont="1" applyAlignment="1" applyProtection="1">
      <alignment vertical="center"/>
    </xf>
    <xf numFmtId="0" fontId="7" fillId="0" borderId="0" xfId="0" applyFont="1" applyBorder="1" applyAlignment="1">
      <alignment vertical="center" wrapText="1"/>
    </xf>
    <xf numFmtId="0" fontId="12" fillId="0" borderId="7" xfId="0" applyFont="1" applyBorder="1" applyAlignment="1">
      <alignment horizontal="center" vertical="center"/>
    </xf>
    <xf numFmtId="3" fontId="42" fillId="0" borderId="7" xfId="0" applyNumberFormat="1" applyFont="1" applyBorder="1" applyAlignment="1">
      <alignment horizontal="center" vertical="center"/>
    </xf>
    <xf numFmtId="3" fontId="43" fillId="0" borderId="7" xfId="0" applyNumberFormat="1" applyFont="1" applyBorder="1" applyAlignment="1">
      <alignment horizontal="center" vertical="center"/>
    </xf>
    <xf numFmtId="0" fontId="7" fillId="0" borderId="12" xfId="0" applyFont="1" applyBorder="1" applyAlignment="1">
      <alignment vertical="center"/>
    </xf>
    <xf numFmtId="49" fontId="3" fillId="0" borderId="7" xfId="0" applyNumberFormat="1" applyFont="1" applyBorder="1" applyAlignment="1">
      <alignment horizontal="center" vertical="center"/>
    </xf>
    <xf numFmtId="3" fontId="58" fillId="0" borderId="7" xfId="0" applyNumberFormat="1" applyFont="1" applyBorder="1" applyAlignment="1">
      <alignment horizontal="center" vertical="center"/>
    </xf>
    <xf numFmtId="0" fontId="12" fillId="0" borderId="0" xfId="0" applyFont="1" applyAlignment="1" applyProtection="1">
      <alignment horizontal="right" vertical="center"/>
    </xf>
    <xf numFmtId="0" fontId="49" fillId="0" borderId="0" xfId="0" applyFont="1" applyAlignment="1">
      <alignment horizontal="center" vertical="center"/>
    </xf>
    <xf numFmtId="3" fontId="43" fillId="0" borderId="9" xfId="0" applyNumberFormat="1" applyFont="1" applyBorder="1" applyAlignment="1">
      <alignment vertical="center"/>
    </xf>
    <xf numFmtId="3" fontId="42" fillId="0" borderId="9" xfId="0" applyNumberFormat="1" applyFont="1" applyBorder="1" applyAlignment="1">
      <alignment vertical="center"/>
    </xf>
    <xf numFmtId="178" fontId="42" fillId="0" borderId="9" xfId="0" applyNumberFormat="1" applyFont="1" applyBorder="1" applyAlignment="1">
      <alignment horizontal="center" vertical="center"/>
    </xf>
    <xf numFmtId="178" fontId="43" fillId="0" borderId="9" xfId="0" applyNumberFormat="1" applyFont="1" applyBorder="1" applyAlignment="1">
      <alignment horizontal="center" vertical="center"/>
    </xf>
    <xf numFmtId="0" fontId="7" fillId="0" borderId="0" xfId="0" applyFont="1" applyAlignment="1">
      <alignment horizontal="right" vertical="center"/>
    </xf>
    <xf numFmtId="0" fontId="12" fillId="0" borderId="0" xfId="0" applyFont="1" applyAlignment="1">
      <alignment horizontal="right" vertical="center"/>
    </xf>
    <xf numFmtId="184" fontId="51" fillId="0" borderId="17" xfId="0" applyNumberFormat="1" applyFont="1" applyBorder="1" applyAlignment="1">
      <alignment horizontal="center" vertical="center"/>
    </xf>
    <xf numFmtId="184" fontId="66" fillId="0" borderId="18" xfId="0" applyNumberFormat="1" applyFont="1" applyBorder="1" applyAlignment="1">
      <alignment horizontal="center" vertical="center"/>
    </xf>
    <xf numFmtId="184" fontId="66" fillId="0" borderId="19" xfId="0" applyNumberFormat="1" applyFont="1" applyBorder="1" applyAlignment="1">
      <alignment horizontal="center" vertical="center"/>
    </xf>
    <xf numFmtId="0" fontId="8" fillId="0" borderId="7" xfId="0" applyFont="1" applyBorder="1" applyAlignment="1" applyProtection="1">
      <alignment horizontal="center" vertical="center" shrinkToFit="1"/>
    </xf>
    <xf numFmtId="0" fontId="7" fillId="0" borderId="0" xfId="0" applyFont="1" applyBorder="1" applyAlignment="1">
      <alignment horizontal="distributed" vertical="center"/>
    </xf>
    <xf numFmtId="0" fontId="0" fillId="0" borderId="0" xfId="0" applyAlignment="1">
      <alignment horizontal="distributed" vertical="center"/>
    </xf>
    <xf numFmtId="0" fontId="42" fillId="0" borderId="7" xfId="0" applyFont="1" applyBorder="1" applyAlignment="1" applyProtection="1">
      <alignment horizontal="center" vertical="center" shrinkToFit="1"/>
    </xf>
    <xf numFmtId="3" fontId="12" fillId="0" borderId="9" xfId="0" applyNumberFormat="1" applyFont="1" applyBorder="1" applyAlignment="1">
      <alignment vertical="center"/>
    </xf>
    <xf numFmtId="3" fontId="12" fillId="0" borderId="10" xfId="0" applyNumberFormat="1" applyFont="1" applyBorder="1" applyAlignment="1">
      <alignment vertical="center"/>
    </xf>
    <xf numFmtId="2" fontId="43" fillId="0" borderId="9" xfId="0" applyNumberFormat="1" applyFont="1" applyBorder="1" applyAlignment="1">
      <alignment horizontal="right" vertical="center"/>
    </xf>
    <xf numFmtId="2" fontId="12" fillId="0" borderId="9" xfId="0" applyNumberFormat="1" applyFont="1" applyBorder="1" applyAlignment="1">
      <alignment horizontal="right" vertical="center"/>
    </xf>
    <xf numFmtId="2" fontId="12" fillId="0" borderId="10" xfId="0" applyNumberFormat="1" applyFont="1" applyBorder="1" applyAlignment="1">
      <alignment horizontal="right" vertical="center"/>
    </xf>
    <xf numFmtId="3" fontId="42" fillId="0" borderId="10" xfId="0" applyNumberFormat="1" applyFont="1" applyBorder="1" applyAlignment="1">
      <alignment vertical="center"/>
    </xf>
    <xf numFmtId="0" fontId="7" fillId="0" borderId="10" xfId="0" applyFont="1" applyBorder="1" applyAlignment="1">
      <alignment horizontal="left" vertical="center" indent="1"/>
    </xf>
    <xf numFmtId="0" fontId="12" fillId="0" borderId="0" xfId="0" applyFont="1" applyFill="1" applyAlignment="1" applyProtection="1">
      <alignment vertical="center"/>
    </xf>
    <xf numFmtId="0" fontId="42" fillId="0" borderId="7" xfId="0" applyFont="1" applyFill="1" applyBorder="1" applyAlignment="1" applyProtection="1">
      <alignment horizontal="right" vertical="center" shrinkToFit="1"/>
    </xf>
    <xf numFmtId="0" fontId="43" fillId="0" borderId="7" xfId="0" applyFont="1" applyBorder="1" applyAlignment="1" applyProtection="1">
      <alignment horizontal="right" vertical="center" shrinkToFit="1"/>
    </xf>
    <xf numFmtId="0" fontId="43" fillId="0" borderId="7" xfId="0" applyFont="1" applyFill="1" applyBorder="1" applyAlignment="1" applyProtection="1">
      <alignment horizontal="distributed" vertical="center" shrinkToFit="1"/>
    </xf>
    <xf numFmtId="0" fontId="43" fillId="0" borderId="7" xfId="0" applyFont="1" applyBorder="1" applyAlignment="1" applyProtection="1">
      <alignment horizontal="distributed" vertical="center" shrinkToFit="1"/>
    </xf>
    <xf numFmtId="0" fontId="7" fillId="0" borderId="10" xfId="0" applyFont="1" applyBorder="1" applyAlignment="1" applyProtection="1">
      <alignment vertical="center"/>
    </xf>
    <xf numFmtId="0" fontId="12" fillId="0" borderId="11" xfId="0" applyFont="1" applyBorder="1" applyAlignment="1" applyProtection="1">
      <alignment vertical="center"/>
    </xf>
    <xf numFmtId="0" fontId="12" fillId="0" borderId="12" xfId="0" applyFont="1" applyBorder="1" applyAlignment="1" applyProtection="1">
      <alignment vertical="center"/>
    </xf>
    <xf numFmtId="0" fontId="7" fillId="0" borderId="10" xfId="0" applyFont="1" applyBorder="1" applyAlignment="1" applyProtection="1">
      <alignment horizontal="center" vertical="center"/>
    </xf>
    <xf numFmtId="49" fontId="7" fillId="0" borderId="11" xfId="0" applyNumberFormat="1" applyFont="1" applyBorder="1" applyAlignment="1" applyProtection="1">
      <alignment horizontal="right" vertical="center" wrapText="1"/>
    </xf>
    <xf numFmtId="0" fontId="7" fillId="0" borderId="11" xfId="0" applyFont="1" applyBorder="1" applyAlignment="1" applyProtection="1">
      <alignment horizontal="right" vertical="center" wrapText="1"/>
    </xf>
    <xf numFmtId="0" fontId="12" fillId="0" borderId="11" xfId="0" applyFont="1" applyBorder="1" applyAlignment="1" applyProtection="1">
      <alignment vertical="center" wrapText="1"/>
    </xf>
    <xf numFmtId="0" fontId="12" fillId="0" borderId="12" xfId="0" applyFont="1" applyBorder="1" applyAlignment="1" applyProtection="1">
      <alignment vertical="center" wrapText="1"/>
    </xf>
    <xf numFmtId="0" fontId="7" fillId="0" borderId="0" xfId="0" applyFont="1" applyBorder="1" applyAlignment="1" applyProtection="1">
      <alignment horizontal="center" vertical="center"/>
    </xf>
    <xf numFmtId="3" fontId="43" fillId="0" borderId="7" xfId="0" applyNumberFormat="1" applyFont="1" applyFill="1" applyBorder="1" applyAlignment="1" applyProtection="1">
      <alignment vertical="center" shrinkToFit="1"/>
    </xf>
    <xf numFmtId="3" fontId="12" fillId="0" borderId="7" xfId="0" applyNumberFormat="1" applyFont="1" applyFill="1" applyBorder="1" applyAlignment="1" applyProtection="1">
      <alignment vertical="center" shrinkToFit="1"/>
    </xf>
    <xf numFmtId="0" fontId="14" fillId="0" borderId="2" xfId="0" applyFont="1" applyFill="1" applyBorder="1" applyAlignment="1" applyProtection="1">
      <alignment vertical="center" wrapText="1"/>
    </xf>
    <xf numFmtId="0" fontId="12" fillId="0" borderId="2" xfId="0" applyFont="1" applyFill="1" applyBorder="1" applyAlignment="1" applyProtection="1">
      <alignment vertical="center" wrapText="1"/>
    </xf>
    <xf numFmtId="0" fontId="8" fillId="0" borderId="7" xfId="0" applyFont="1" applyBorder="1" applyAlignment="1" applyProtection="1">
      <alignment horizontal="distributed" vertical="center" shrinkToFit="1"/>
    </xf>
    <xf numFmtId="0" fontId="12" fillId="0" borderId="7" xfId="0" applyFont="1" applyBorder="1" applyAlignment="1" applyProtection="1">
      <alignment horizontal="distributed" vertical="center" shrinkToFit="1"/>
    </xf>
    <xf numFmtId="0" fontId="7" fillId="0" borderId="0" xfId="0" applyFont="1" applyFill="1" applyBorder="1" applyAlignment="1" applyProtection="1">
      <alignment horizontal="center" vertical="center"/>
    </xf>
    <xf numFmtId="177" fontId="43" fillId="0" borderId="7" xfId="0" applyNumberFormat="1" applyFont="1" applyFill="1" applyBorder="1" applyAlignment="1" applyProtection="1">
      <alignment vertical="center" shrinkToFit="1"/>
    </xf>
    <xf numFmtId="0" fontId="7" fillId="0" borderId="11" xfId="0" applyFont="1" applyBorder="1" applyAlignment="1" applyProtection="1">
      <alignment vertical="center"/>
    </xf>
    <xf numFmtId="0" fontId="7" fillId="0" borderId="11" xfId="0" applyFont="1" applyBorder="1" applyAlignment="1" applyProtection="1">
      <alignment horizontal="center" vertical="center"/>
    </xf>
    <xf numFmtId="49" fontId="7" fillId="0" borderId="12" xfId="0" applyNumberFormat="1" applyFont="1" applyBorder="1" applyAlignment="1" applyProtection="1">
      <alignment horizontal="right" vertical="center" wrapText="1"/>
    </xf>
    <xf numFmtId="0" fontId="42" fillId="0" borderId="7" xfId="0" applyFont="1" applyBorder="1" applyAlignment="1" applyProtection="1">
      <alignment horizontal="distributed" vertical="center" shrinkToFit="1"/>
    </xf>
    <xf numFmtId="0" fontId="43" fillId="0" borderId="2" xfId="0" applyFont="1" applyBorder="1" applyAlignment="1" applyProtection="1">
      <alignment vertical="center" shrinkToFit="1"/>
    </xf>
    <xf numFmtId="0" fontId="12" fillId="0" borderId="7" xfId="0" applyFont="1" applyFill="1" applyBorder="1" applyAlignment="1" applyProtection="1">
      <alignment horizontal="right" vertical="center"/>
    </xf>
    <xf numFmtId="0" fontId="43" fillId="0" borderId="7" xfId="0" applyFont="1" applyFill="1" applyBorder="1" applyAlignment="1" applyProtection="1">
      <alignment vertical="center" shrinkToFit="1"/>
    </xf>
    <xf numFmtId="0" fontId="7"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42" fillId="0" borderId="7" xfId="0" applyFont="1" applyFill="1" applyBorder="1" applyAlignment="1" applyProtection="1">
      <alignment vertical="center" shrinkToFit="1"/>
    </xf>
    <xf numFmtId="0" fontId="42" fillId="0" borderId="10" xfId="1" applyNumberFormat="1" applyFont="1" applyFill="1" applyBorder="1" applyAlignment="1" applyProtection="1">
      <alignment horizontal="center" vertical="center" shrinkToFit="1"/>
    </xf>
    <xf numFmtId="0" fontId="43" fillId="0" borderId="11" xfId="0" applyFont="1" applyFill="1" applyBorder="1" applyAlignment="1" applyProtection="1">
      <alignment vertical="center" shrinkToFit="1"/>
    </xf>
    <xf numFmtId="0" fontId="44" fillId="0" borderId="11" xfId="0" applyFont="1" applyFill="1" applyBorder="1" applyAlignment="1" applyProtection="1">
      <alignment vertical="center" wrapText="1"/>
    </xf>
    <xf numFmtId="0" fontId="44" fillId="0" borderId="12" xfId="0" applyFont="1" applyFill="1" applyBorder="1" applyAlignment="1" applyProtection="1">
      <alignment vertical="center" wrapText="1"/>
    </xf>
    <xf numFmtId="0" fontId="7" fillId="0" borderId="9"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3" fontId="43" fillId="0" borderId="9" xfId="0" applyNumberFormat="1" applyFont="1" applyFill="1" applyBorder="1" applyAlignment="1" applyProtection="1">
      <alignment vertical="center"/>
    </xf>
    <xf numFmtId="2" fontId="43" fillId="0" borderId="9" xfId="0" applyNumberFormat="1" applyFont="1" applyFill="1" applyBorder="1" applyAlignment="1" applyProtection="1">
      <alignment vertical="center"/>
    </xf>
    <xf numFmtId="2" fontId="0" fillId="0" borderId="9" xfId="0" applyNumberFormat="1" applyBorder="1" applyAlignment="1">
      <alignment vertical="center"/>
    </xf>
    <xf numFmtId="2" fontId="0" fillId="0" borderId="10" xfId="0" applyNumberFormat="1" applyBorder="1" applyAlignment="1">
      <alignment vertical="center"/>
    </xf>
    <xf numFmtId="0" fontId="7" fillId="0" borderId="0" xfId="0" applyFont="1" applyFill="1" applyBorder="1" applyAlignment="1" applyProtection="1">
      <alignment vertical="center" wrapText="1"/>
    </xf>
    <xf numFmtId="0" fontId="12" fillId="0" borderId="0" xfId="0" applyFont="1" applyFill="1" applyAlignment="1" applyProtection="1">
      <alignment vertical="center" wrapText="1"/>
    </xf>
    <xf numFmtId="0" fontId="7" fillId="0" borderId="1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3" fontId="42" fillId="0" borderId="10" xfId="0" applyNumberFormat="1" applyFont="1" applyFill="1" applyBorder="1" applyAlignment="1" applyProtection="1">
      <alignment vertical="center"/>
    </xf>
    <xf numFmtId="0" fontId="7" fillId="0" borderId="10" xfId="0" applyFont="1" applyFill="1" applyBorder="1" applyAlignment="1" applyProtection="1">
      <alignment horizontal="left" vertical="center" wrapText="1" indent="1"/>
    </xf>
    <xf numFmtId="3" fontId="42" fillId="0" borderId="2" xfId="0" applyNumberFormat="1"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3" fontId="42" fillId="0" borderId="7" xfId="0" applyNumberFormat="1" applyFont="1" applyFill="1" applyBorder="1" applyAlignment="1" applyProtection="1">
      <alignment horizontal="center" vertical="center"/>
    </xf>
    <xf numFmtId="3" fontId="43" fillId="0" borderId="7" xfId="0" applyNumberFormat="1" applyFont="1" applyFill="1" applyBorder="1" applyAlignment="1" applyProtection="1">
      <alignment horizontal="center" vertical="center"/>
    </xf>
    <xf numFmtId="0" fontId="12" fillId="0" borderId="0" xfId="0" applyFont="1" applyFill="1" applyAlignment="1" applyProtection="1">
      <alignment horizontal="center" vertical="center"/>
    </xf>
    <xf numFmtId="184" fontId="52" fillId="0" borderId="0" xfId="0" applyNumberFormat="1" applyFont="1" applyFill="1" applyAlignment="1" applyProtection="1">
      <alignment horizontal="center" vertical="center"/>
    </xf>
    <xf numFmtId="184" fontId="51" fillId="0" borderId="0" xfId="0" applyNumberFormat="1" applyFont="1" applyFill="1" applyAlignment="1" applyProtection="1">
      <alignment horizontal="center" vertical="center"/>
    </xf>
    <xf numFmtId="0" fontId="7" fillId="0" borderId="0" xfId="0" applyFont="1" applyFill="1" applyAlignment="1" applyProtection="1">
      <alignment horizontal="left" vertical="center"/>
    </xf>
    <xf numFmtId="0" fontId="12" fillId="0" borderId="0" xfId="0" applyFont="1" applyFill="1" applyAlignment="1" applyProtection="1">
      <alignment horizontal="left" vertical="center"/>
    </xf>
    <xf numFmtId="49" fontId="7" fillId="0" borderId="7" xfId="0" applyNumberFormat="1" applyFont="1" applyFill="1" applyBorder="1" applyAlignment="1" applyProtection="1">
      <alignment horizontal="center" vertical="center"/>
    </xf>
    <xf numFmtId="0" fontId="0" fillId="0" borderId="7" xfId="0" applyBorder="1" applyAlignment="1">
      <alignment horizontal="center" vertical="center"/>
    </xf>
    <xf numFmtId="0" fontId="43" fillId="0" borderId="0" xfId="0" applyFont="1" applyFill="1" applyAlignment="1" applyProtection="1">
      <alignment vertical="center"/>
    </xf>
    <xf numFmtId="0" fontId="7" fillId="0" borderId="0" xfId="0" applyFont="1" applyFill="1" applyAlignment="1" applyProtection="1">
      <alignment vertical="center" wrapText="1"/>
    </xf>
    <xf numFmtId="3" fontId="43" fillId="0" borderId="10" xfId="0" applyNumberFormat="1" applyFont="1" applyFill="1" applyBorder="1" applyAlignment="1" applyProtection="1">
      <alignment vertical="center"/>
    </xf>
    <xf numFmtId="0" fontId="49" fillId="0" borderId="0" xfId="0" applyFont="1" applyFill="1" applyAlignment="1" applyProtection="1">
      <alignment horizontal="center" vertical="center"/>
    </xf>
    <xf numFmtId="178" fontId="42" fillId="0" borderId="9" xfId="0" applyNumberFormat="1" applyFont="1" applyFill="1" applyBorder="1" applyAlignment="1" applyProtection="1">
      <alignment horizontal="center" vertical="center"/>
    </xf>
    <xf numFmtId="178" fontId="43" fillId="0" borderId="9" xfId="0" applyNumberFormat="1" applyFont="1" applyFill="1" applyBorder="1" applyAlignment="1" applyProtection="1">
      <alignment horizontal="center" vertical="center"/>
    </xf>
    <xf numFmtId="178" fontId="42" fillId="0" borderId="11" xfId="0" applyNumberFormat="1" applyFont="1" applyFill="1" applyBorder="1" applyAlignment="1" applyProtection="1">
      <alignment horizontal="center" vertical="center"/>
    </xf>
    <xf numFmtId="178" fontId="42" fillId="0" borderId="12" xfId="0" applyNumberFormat="1" applyFont="1" applyFill="1" applyBorder="1" applyAlignment="1" applyProtection="1">
      <alignment horizontal="center" vertical="center"/>
    </xf>
    <xf numFmtId="0" fontId="7" fillId="0" borderId="0" xfId="0" applyFont="1" applyFill="1" applyAlignment="1" applyProtection="1">
      <alignment horizontal="right" vertical="center"/>
    </xf>
    <xf numFmtId="184" fontId="51" fillId="0" borderId="17" xfId="0" applyNumberFormat="1" applyFont="1" applyFill="1" applyBorder="1" applyAlignment="1" applyProtection="1">
      <alignment horizontal="center" vertical="center"/>
    </xf>
    <xf numFmtId="184" fontId="66" fillId="0" borderId="18" xfId="0" applyNumberFormat="1" applyFont="1" applyFill="1" applyBorder="1" applyAlignment="1" applyProtection="1">
      <alignment horizontal="center" vertical="center"/>
    </xf>
    <xf numFmtId="184" fontId="66" fillId="0" borderId="19" xfId="0" applyNumberFormat="1" applyFont="1" applyFill="1" applyBorder="1" applyAlignment="1" applyProtection="1">
      <alignment horizontal="center" vertical="center"/>
    </xf>
    <xf numFmtId="178" fontId="42" fillId="0" borderId="10" xfId="0" applyNumberFormat="1"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21" fillId="0" borderId="10" xfId="1" applyFont="1" applyBorder="1" applyAlignment="1" applyProtection="1">
      <alignment vertical="center" shrinkToFit="1"/>
    </xf>
    <xf numFmtId="0" fontId="3" fillId="0" borderId="11" xfId="1" applyFont="1" applyBorder="1" applyAlignment="1" applyProtection="1">
      <alignment vertical="center" shrinkToFit="1"/>
    </xf>
    <xf numFmtId="0" fontId="54" fillId="0" borderId="12" xfId="0" applyFont="1" applyBorder="1" applyAlignment="1" applyProtection="1">
      <alignment vertical="center" shrinkToFit="1"/>
    </xf>
    <xf numFmtId="49" fontId="21" fillId="0" borderId="10" xfId="1" applyNumberFormat="1" applyFont="1" applyBorder="1" applyAlignment="1" applyProtection="1">
      <alignment vertical="center" shrinkToFit="1"/>
    </xf>
    <xf numFmtId="49" fontId="3" fillId="0" borderId="11" xfId="1" applyNumberFormat="1" applyFont="1" applyBorder="1" applyAlignment="1" applyProtection="1">
      <alignment vertical="center" shrinkToFit="1"/>
    </xf>
    <xf numFmtId="49" fontId="8" fillId="0" borderId="47" xfId="0" applyNumberFormat="1" applyFont="1" applyFill="1" applyBorder="1" applyAlignment="1" applyProtection="1">
      <alignment horizontal="right" vertical="center"/>
    </xf>
    <xf numFmtId="0" fontId="8" fillId="0" borderId="48" xfId="0" applyFont="1" applyFill="1" applyBorder="1" applyAlignment="1" applyProtection="1">
      <alignment horizontal="right" vertical="center"/>
    </xf>
    <xf numFmtId="0" fontId="8" fillId="0" borderId="48" xfId="0" applyFont="1" applyFill="1" applyBorder="1" applyAlignment="1" applyProtection="1">
      <alignment vertical="center" wrapText="1"/>
    </xf>
    <xf numFmtId="0" fontId="8" fillId="0" borderId="49" xfId="0" applyFont="1" applyFill="1" applyBorder="1" applyAlignment="1" applyProtection="1">
      <alignment vertical="center" wrapText="1"/>
    </xf>
    <xf numFmtId="49" fontId="7" fillId="0" borderId="11" xfId="0" applyNumberFormat="1" applyFont="1" applyFill="1" applyBorder="1" applyAlignment="1" applyProtection="1">
      <alignment horizontal="right" vertical="center"/>
    </xf>
    <xf numFmtId="0" fontId="7" fillId="0" borderId="11" xfId="0" applyFont="1" applyFill="1" applyBorder="1" applyAlignment="1" applyProtection="1">
      <alignment horizontal="right" vertical="center"/>
    </xf>
    <xf numFmtId="0" fontId="7" fillId="0" borderId="11" xfId="0" applyFont="1" applyFill="1" applyBorder="1" applyAlignment="1" applyProtection="1">
      <alignment vertical="center" wrapText="1"/>
    </xf>
    <xf numFmtId="0" fontId="7" fillId="0" borderId="12" xfId="0" applyFont="1" applyFill="1" applyBorder="1" applyAlignment="1" applyProtection="1">
      <alignment vertical="center" wrapText="1"/>
    </xf>
    <xf numFmtId="49" fontId="7" fillId="0" borderId="10" xfId="0" applyNumberFormat="1" applyFont="1" applyFill="1" applyBorder="1" applyAlignment="1" applyProtection="1">
      <alignment horizontal="right" vertical="center"/>
    </xf>
    <xf numFmtId="176" fontId="43" fillId="0" borderId="0" xfId="0" quotePrefix="1" applyNumberFormat="1" applyFont="1" applyFill="1" applyBorder="1" applyAlignment="1" applyProtection="1">
      <alignment horizontal="right" vertical="center"/>
    </xf>
    <xf numFmtId="176" fontId="43" fillId="0" borderId="0" xfId="0" applyNumberFormat="1" applyFont="1" applyFill="1" applyBorder="1" applyAlignment="1" applyProtection="1">
      <alignment horizontal="right" vertical="center"/>
    </xf>
    <xf numFmtId="0" fontId="43" fillId="0" borderId="0" xfId="0" applyFont="1" applyFill="1" applyBorder="1" applyAlignment="1" applyProtection="1">
      <alignment vertical="center"/>
    </xf>
    <xf numFmtId="0" fontId="43" fillId="0" borderId="0" xfId="0" applyFont="1" applyFill="1" applyBorder="1" applyAlignment="1" applyProtection="1">
      <alignment vertical="center" shrinkToFit="1"/>
    </xf>
    <xf numFmtId="0" fontId="7" fillId="0" borderId="6" xfId="0" applyFont="1" applyFill="1" applyBorder="1" applyAlignment="1" applyProtection="1">
      <alignment horizontal="right" vertical="center"/>
    </xf>
    <xf numFmtId="0" fontId="7" fillId="0" borderId="7"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7" fillId="0" borderId="10" xfId="0" applyFont="1" applyFill="1" applyBorder="1" applyAlignment="1" applyProtection="1">
      <alignment horizontal="right" vertical="center"/>
    </xf>
    <xf numFmtId="0" fontId="43" fillId="0" borderId="7" xfId="0" applyFont="1" applyFill="1" applyBorder="1" applyAlignment="1" applyProtection="1">
      <alignment horizontal="left" vertical="center" shrinkToFit="1"/>
    </xf>
    <xf numFmtId="0" fontId="42" fillId="0" borderId="47" xfId="0" applyNumberFormat="1" applyFont="1" applyFill="1" applyBorder="1" applyAlignment="1" applyProtection="1">
      <alignment horizontal="center" vertical="center" shrinkToFit="1"/>
    </xf>
    <xf numFmtId="0" fontId="42" fillId="0" borderId="48" xfId="0" applyNumberFormat="1" applyFont="1" applyFill="1" applyBorder="1" applyAlignment="1" applyProtection="1">
      <alignment horizontal="center" vertical="center" shrinkToFit="1"/>
    </xf>
    <xf numFmtId="0" fontId="44" fillId="0" borderId="48" xfId="0" applyNumberFormat="1" applyFont="1" applyFill="1" applyBorder="1" applyAlignment="1" applyProtection="1">
      <alignment vertical="center" wrapText="1"/>
    </xf>
    <xf numFmtId="0" fontId="44" fillId="0" borderId="49" xfId="0" applyNumberFormat="1" applyFont="1" applyFill="1" applyBorder="1" applyAlignment="1" applyProtection="1">
      <alignment vertical="center" wrapText="1"/>
    </xf>
    <xf numFmtId="0" fontId="42" fillId="0" borderId="2" xfId="0" applyNumberFormat="1" applyFont="1" applyFill="1" applyBorder="1" applyAlignment="1" applyProtection="1">
      <alignment horizontal="center" vertical="center" shrinkToFit="1"/>
    </xf>
    <xf numFmtId="0" fontId="44" fillId="0" borderId="2" xfId="0" applyNumberFormat="1" applyFont="1" applyFill="1" applyBorder="1" applyAlignment="1" applyProtection="1">
      <alignment vertical="center" wrapText="1"/>
    </xf>
    <xf numFmtId="0" fontId="44" fillId="0" borderId="3" xfId="0" applyNumberFormat="1" applyFont="1" applyFill="1" applyBorder="1" applyAlignment="1" applyProtection="1">
      <alignment vertical="center" wrapText="1"/>
    </xf>
    <xf numFmtId="0" fontId="42" fillId="0" borderId="1" xfId="0" applyNumberFormat="1" applyFont="1" applyFill="1" applyBorder="1" applyAlignment="1" applyProtection="1">
      <alignment horizontal="center" vertical="center" shrinkToFit="1"/>
    </xf>
    <xf numFmtId="38" fontId="43" fillId="0" borderId="7" xfId="0" applyNumberFormat="1" applyFont="1" applyFill="1" applyBorder="1" applyAlignment="1" applyProtection="1">
      <alignment vertical="center"/>
    </xf>
    <xf numFmtId="0" fontId="43" fillId="0" borderId="7" xfId="0" applyFont="1" applyFill="1" applyBorder="1" applyAlignment="1" applyProtection="1">
      <alignment vertical="center"/>
    </xf>
    <xf numFmtId="0" fontId="42" fillId="0" borderId="6" xfId="0" applyNumberFormat="1" applyFont="1" applyFill="1" applyBorder="1" applyAlignment="1" applyProtection="1">
      <alignment horizontal="center" vertical="center" shrinkToFit="1"/>
    </xf>
    <xf numFmtId="0" fontId="42" fillId="0" borderId="7" xfId="0" applyNumberFormat="1" applyFont="1" applyFill="1" applyBorder="1" applyAlignment="1" applyProtection="1">
      <alignment horizontal="center" vertical="center" shrinkToFit="1"/>
    </xf>
    <xf numFmtId="0" fontId="44" fillId="0" borderId="7" xfId="0" applyNumberFormat="1" applyFont="1" applyFill="1" applyBorder="1" applyAlignment="1" applyProtection="1">
      <alignment vertical="center" wrapText="1"/>
    </xf>
    <xf numFmtId="0" fontId="44" fillId="0" borderId="8" xfId="0" applyNumberFormat="1" applyFont="1" applyFill="1" applyBorder="1" applyAlignment="1" applyProtection="1">
      <alignment vertical="center" wrapText="1"/>
    </xf>
    <xf numFmtId="0" fontId="8" fillId="0" borderId="10" xfId="0" applyNumberFormat="1" applyFont="1" applyFill="1" applyBorder="1" applyAlignment="1" applyProtection="1">
      <alignment horizontal="right" vertical="center" shrinkToFit="1"/>
    </xf>
    <xf numFmtId="0" fontId="8" fillId="0" borderId="11" xfId="0" applyNumberFormat="1" applyFont="1" applyFill="1" applyBorder="1" applyAlignment="1" applyProtection="1">
      <alignment horizontal="right" vertical="center" shrinkToFit="1"/>
    </xf>
    <xf numFmtId="0" fontId="45" fillId="0" borderId="11" xfId="0" applyNumberFormat="1" applyFont="1" applyFill="1" applyBorder="1" applyAlignment="1" applyProtection="1">
      <alignment vertical="center" wrapText="1"/>
    </xf>
    <xf numFmtId="0" fontId="45" fillId="0" borderId="12" xfId="0" applyNumberFormat="1" applyFont="1" applyFill="1" applyBorder="1" applyAlignment="1" applyProtection="1">
      <alignment vertical="center" wrapText="1"/>
    </xf>
    <xf numFmtId="0" fontId="65" fillId="0" borderId="10" xfId="0" applyFont="1" applyFill="1" applyBorder="1" applyAlignment="1" applyProtection="1">
      <alignment horizontal="center" vertical="center" wrapText="1"/>
    </xf>
    <xf numFmtId="0" fontId="65" fillId="0" borderId="11" xfId="0" applyFont="1" applyFill="1" applyBorder="1" applyAlignment="1" applyProtection="1">
      <alignment horizontal="center" vertical="center" wrapText="1"/>
    </xf>
    <xf numFmtId="0" fontId="65" fillId="0" borderId="12" xfId="0" applyFont="1" applyFill="1" applyBorder="1" applyAlignment="1" applyProtection="1">
      <alignment horizontal="center" vertical="center" wrapText="1"/>
    </xf>
    <xf numFmtId="0" fontId="46" fillId="0" borderId="10" xfId="0" applyFont="1" applyFill="1" applyBorder="1" applyAlignment="1" applyProtection="1">
      <alignment horizontal="center" vertical="center" wrapText="1"/>
    </xf>
    <xf numFmtId="0" fontId="46" fillId="0" borderId="11" xfId="0" applyFont="1" applyFill="1" applyBorder="1" applyAlignment="1" applyProtection="1">
      <alignment horizontal="center" vertical="center" wrapText="1"/>
    </xf>
    <xf numFmtId="0" fontId="46" fillId="0" borderId="12" xfId="0" applyFont="1" applyFill="1" applyBorder="1" applyAlignment="1" applyProtection="1">
      <alignment horizontal="center" vertical="center" wrapText="1"/>
    </xf>
    <xf numFmtId="0" fontId="65" fillId="0" borderId="10" xfId="0" applyFont="1" applyFill="1" applyBorder="1" applyAlignment="1" applyProtection="1">
      <alignment horizontal="center" vertical="center"/>
    </xf>
    <xf numFmtId="0" fontId="65" fillId="0" borderId="11" xfId="0" applyFont="1" applyFill="1" applyBorder="1" applyAlignment="1" applyProtection="1">
      <alignment horizontal="center" vertical="center"/>
    </xf>
    <xf numFmtId="0" fontId="65" fillId="0" borderId="12" xfId="0" applyFont="1" applyFill="1" applyBorder="1" applyAlignment="1" applyProtection="1">
      <alignment horizontal="center" vertical="center"/>
    </xf>
    <xf numFmtId="3" fontId="44" fillId="0" borderId="10" xfId="0" applyNumberFormat="1" applyFont="1" applyFill="1" applyBorder="1" applyAlignment="1" applyProtection="1">
      <alignment vertical="center" shrinkToFit="1"/>
    </xf>
    <xf numFmtId="3" fontId="12" fillId="0" borderId="11" xfId="0" applyNumberFormat="1" applyFont="1" applyFill="1" applyBorder="1" applyAlignment="1" applyProtection="1">
      <alignment vertical="center" shrinkToFit="1"/>
    </xf>
    <xf numFmtId="183" fontId="47" fillId="0" borderId="11" xfId="0" applyNumberFormat="1" applyFont="1" applyFill="1" applyBorder="1" applyAlignment="1" applyProtection="1">
      <alignment vertical="center"/>
    </xf>
    <xf numFmtId="0" fontId="47" fillId="0" borderId="12" xfId="0" applyFont="1" applyFill="1" applyBorder="1" applyAlignment="1" applyProtection="1">
      <alignment vertical="center"/>
    </xf>
    <xf numFmtId="0" fontId="44" fillId="0" borderId="10" xfId="1" applyNumberFormat="1" applyFont="1" applyFill="1" applyBorder="1" applyAlignment="1" applyProtection="1">
      <alignment horizontal="center" vertical="center"/>
    </xf>
    <xf numFmtId="0" fontId="47" fillId="0" borderId="11" xfId="0" applyFont="1" applyFill="1" applyBorder="1" applyAlignment="1" applyProtection="1">
      <alignment vertical="center"/>
    </xf>
    <xf numFmtId="0" fontId="47" fillId="0" borderId="11" xfId="0" applyFont="1" applyFill="1" applyBorder="1" applyAlignment="1" applyProtection="1">
      <alignment vertical="center" wrapText="1"/>
    </xf>
    <xf numFmtId="0" fontId="47" fillId="0" borderId="12" xfId="0" applyFont="1" applyFill="1" applyBorder="1" applyAlignment="1" applyProtection="1">
      <alignment vertical="center" wrapText="1"/>
    </xf>
    <xf numFmtId="183" fontId="44" fillId="0" borderId="11" xfId="0" applyNumberFormat="1" applyFont="1" applyFill="1" applyBorder="1" applyAlignment="1" applyProtection="1">
      <alignment vertical="center" shrinkToFit="1"/>
    </xf>
    <xf numFmtId="183" fontId="12" fillId="0" borderId="11" xfId="0" applyNumberFormat="1" applyFont="1" applyFill="1" applyBorder="1" applyAlignment="1" applyProtection="1">
      <alignment vertical="center" shrinkToFit="1"/>
    </xf>
    <xf numFmtId="183" fontId="19" fillId="0" borderId="11" xfId="0" applyNumberFormat="1" applyFont="1" applyFill="1" applyBorder="1" applyAlignment="1" applyProtection="1">
      <alignment vertical="center"/>
    </xf>
    <xf numFmtId="0" fontId="19" fillId="0" borderId="12" xfId="0" applyFont="1" applyFill="1" applyBorder="1" applyAlignment="1" applyProtection="1">
      <alignment vertical="center"/>
    </xf>
    <xf numFmtId="183" fontId="44" fillId="0" borderId="2" xfId="0" applyNumberFormat="1" applyFont="1" applyFill="1" applyBorder="1" applyAlignment="1" applyProtection="1">
      <alignment vertical="center" shrinkToFit="1"/>
    </xf>
    <xf numFmtId="183" fontId="12" fillId="0" borderId="2" xfId="0" applyNumberFormat="1" applyFont="1" applyFill="1" applyBorder="1" applyAlignment="1" applyProtection="1">
      <alignment vertical="center" shrinkToFit="1"/>
    </xf>
    <xf numFmtId="183" fontId="19" fillId="0" borderId="2" xfId="0" applyNumberFormat="1" applyFont="1" applyFill="1" applyBorder="1" applyAlignment="1" applyProtection="1">
      <alignment vertical="center"/>
    </xf>
    <xf numFmtId="0" fontId="19" fillId="0" borderId="3" xfId="0" applyFont="1" applyFill="1" applyBorder="1" applyAlignment="1" applyProtection="1">
      <alignment vertical="center"/>
    </xf>
    <xf numFmtId="183" fontId="47" fillId="0" borderId="2" xfId="0" applyNumberFormat="1" applyFont="1" applyFill="1" applyBorder="1" applyAlignment="1" applyProtection="1">
      <alignment vertical="center"/>
    </xf>
    <xf numFmtId="0" fontId="47" fillId="0" borderId="3" xfId="0" applyFont="1" applyFill="1" applyBorder="1" applyAlignment="1" applyProtection="1">
      <alignment vertical="center"/>
    </xf>
    <xf numFmtId="3" fontId="42" fillId="0" borderId="1" xfId="0" applyNumberFormat="1" applyFont="1" applyFill="1" applyBorder="1" applyAlignment="1" applyProtection="1">
      <alignment vertical="center" wrapText="1"/>
    </xf>
    <xf numFmtId="3" fontId="58" fillId="0" borderId="2" xfId="0" applyNumberFormat="1" applyFont="1" applyFill="1" applyBorder="1" applyAlignment="1" applyProtection="1">
      <alignment vertical="center" wrapText="1"/>
    </xf>
    <xf numFmtId="0" fontId="47" fillId="0" borderId="2" xfId="0" applyFont="1" applyFill="1" applyBorder="1" applyAlignment="1" applyProtection="1">
      <alignment vertical="center" shrinkToFit="1"/>
    </xf>
    <xf numFmtId="0" fontId="0" fillId="0" borderId="3" xfId="0" applyFill="1" applyBorder="1" applyAlignment="1" applyProtection="1">
      <alignment vertical="center" shrinkToFit="1"/>
    </xf>
    <xf numFmtId="183" fontId="47" fillId="0" borderId="48" xfId="0" applyNumberFormat="1" applyFont="1" applyFill="1" applyBorder="1" applyAlignment="1" applyProtection="1">
      <alignment vertical="center"/>
    </xf>
    <xf numFmtId="0" fontId="47" fillId="0" borderId="49" xfId="0" applyFont="1" applyFill="1" applyBorder="1" applyAlignment="1" applyProtection="1">
      <alignment vertical="center"/>
    </xf>
    <xf numFmtId="3" fontId="44" fillId="0" borderId="11" xfId="0" applyNumberFormat="1" applyFont="1" applyFill="1" applyBorder="1" applyAlignment="1" applyProtection="1">
      <alignment vertical="center" shrinkToFit="1"/>
    </xf>
    <xf numFmtId="0" fontId="12" fillId="0" borderId="11" xfId="0" applyFont="1" applyFill="1" applyBorder="1" applyAlignment="1" applyProtection="1">
      <alignment vertical="center" shrinkToFit="1"/>
    </xf>
    <xf numFmtId="0" fontId="47" fillId="0" borderId="0" xfId="0" applyFont="1" applyFill="1" applyBorder="1" applyAlignment="1" applyProtection="1">
      <alignment vertical="center" wrapText="1"/>
    </xf>
    <xf numFmtId="0" fontId="47" fillId="0" borderId="0" xfId="0" applyFont="1" applyFill="1" applyAlignment="1" applyProtection="1">
      <alignment vertical="center" wrapText="1"/>
    </xf>
    <xf numFmtId="0" fontId="62" fillId="0" borderId="11" xfId="0" applyFont="1" applyFill="1" applyBorder="1" applyAlignment="1" applyProtection="1">
      <alignment horizontal="center" vertical="center"/>
    </xf>
    <xf numFmtId="0" fontId="62" fillId="0" borderId="12" xfId="0" applyFont="1" applyFill="1" applyBorder="1" applyAlignment="1" applyProtection="1">
      <alignment horizontal="center" vertical="center"/>
    </xf>
    <xf numFmtId="0" fontId="48" fillId="0" borderId="11" xfId="0" applyFont="1" applyFill="1" applyBorder="1" applyAlignment="1" applyProtection="1">
      <alignment horizontal="center" vertical="center"/>
    </xf>
    <xf numFmtId="0" fontId="48" fillId="0" borderId="12" xfId="0" applyFont="1" applyFill="1" applyBorder="1" applyAlignment="1" applyProtection="1">
      <alignment horizontal="center" vertical="center"/>
    </xf>
    <xf numFmtId="0" fontId="47" fillId="0" borderId="10"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7" fillId="0" borderId="47" xfId="0" applyFont="1" applyFill="1" applyBorder="1" applyAlignment="1" applyProtection="1">
      <alignment horizontal="center" vertical="center"/>
    </xf>
    <xf numFmtId="0" fontId="47" fillId="0" borderId="48" xfId="0" applyFont="1" applyFill="1" applyBorder="1" applyAlignment="1" applyProtection="1">
      <alignment horizontal="center" vertical="center"/>
    </xf>
    <xf numFmtId="183" fontId="44" fillId="0" borderId="48" xfId="0" applyNumberFormat="1" applyFont="1" applyFill="1" applyBorder="1" applyAlignment="1" applyProtection="1">
      <alignment vertical="center" shrinkToFit="1"/>
    </xf>
    <xf numFmtId="183" fontId="12" fillId="0" borderId="48" xfId="0" applyNumberFormat="1" applyFont="1" applyFill="1" applyBorder="1" applyAlignment="1" applyProtection="1">
      <alignment vertical="center" shrinkToFit="1"/>
    </xf>
    <xf numFmtId="183" fontId="19" fillId="0" borderId="48" xfId="0" applyNumberFormat="1" applyFont="1" applyFill="1" applyBorder="1" applyAlignment="1" applyProtection="1">
      <alignment vertical="center"/>
    </xf>
    <xf numFmtId="0" fontId="19" fillId="0" borderId="50" xfId="0" applyFont="1" applyFill="1" applyBorder="1" applyAlignment="1" applyProtection="1">
      <alignment vertical="center"/>
    </xf>
    <xf numFmtId="0" fontId="47" fillId="0" borderId="51" xfId="0" applyFont="1" applyFill="1" applyBorder="1" applyAlignment="1" applyProtection="1">
      <alignment horizontal="center" vertical="center"/>
    </xf>
    <xf numFmtId="0" fontId="47" fillId="0" borderId="7" xfId="0" applyFont="1" applyFill="1" applyBorder="1" applyAlignment="1" applyProtection="1">
      <alignment horizontal="right" vertical="center" shrinkToFit="1"/>
    </xf>
    <xf numFmtId="0" fontId="0" fillId="0" borderId="8" xfId="0" applyFill="1" applyBorder="1" applyAlignment="1" applyProtection="1">
      <alignment horizontal="right" vertical="center" shrinkToFit="1"/>
    </xf>
    <xf numFmtId="183" fontId="42" fillId="0" borderId="7" xfId="0" applyNumberFormat="1" applyFont="1" applyFill="1" applyBorder="1" applyAlignment="1" applyProtection="1">
      <alignment horizontal="center" vertical="center"/>
    </xf>
    <xf numFmtId="183" fontId="43" fillId="0" borderId="7" xfId="0" applyNumberFormat="1" applyFont="1" applyFill="1" applyBorder="1" applyAlignment="1" applyProtection="1">
      <alignment horizontal="center" vertical="center"/>
    </xf>
    <xf numFmtId="0" fontId="0" fillId="0" borderId="7" xfId="0" applyFill="1" applyBorder="1" applyAlignment="1" applyProtection="1">
      <alignment horizontal="center" vertical="center"/>
    </xf>
    <xf numFmtId="183" fontId="58" fillId="0" borderId="7" xfId="0" applyNumberFormat="1" applyFont="1" applyFill="1" applyBorder="1" applyAlignment="1" applyProtection="1">
      <alignment horizontal="center" vertical="center"/>
    </xf>
    <xf numFmtId="3" fontId="42" fillId="0" borderId="1" xfId="1" applyNumberFormat="1" applyFont="1" applyFill="1" applyBorder="1" applyAlignment="1" applyProtection="1">
      <alignment vertical="center" wrapText="1"/>
    </xf>
    <xf numFmtId="0" fontId="47" fillId="0" borderId="2" xfId="0" applyFont="1" applyFill="1" applyBorder="1" applyAlignment="1" applyProtection="1">
      <alignment vertical="center" wrapText="1"/>
    </xf>
    <xf numFmtId="0" fontId="0" fillId="0" borderId="3" xfId="0" applyFill="1" applyBorder="1" applyAlignment="1" applyProtection="1">
      <alignment vertical="center" wrapText="1"/>
    </xf>
    <xf numFmtId="183" fontId="43" fillId="0" borderId="2" xfId="0" applyNumberFormat="1" applyFont="1" applyFill="1" applyBorder="1" applyAlignment="1" applyProtection="1">
      <alignment horizontal="center" vertical="center"/>
    </xf>
    <xf numFmtId="0" fontId="47" fillId="0" borderId="1" xfId="0" applyFont="1" applyFill="1" applyBorder="1" applyAlignment="1" applyProtection="1">
      <alignment horizontal="center" vertical="center"/>
    </xf>
    <xf numFmtId="0" fontId="47" fillId="0" borderId="2" xfId="0" applyFont="1" applyBorder="1" applyAlignment="1" applyProtection="1">
      <alignment horizontal="center" vertical="center"/>
    </xf>
    <xf numFmtId="0" fontId="47" fillId="0" borderId="6" xfId="0" applyFont="1" applyBorder="1" applyAlignment="1" applyProtection="1">
      <alignment horizontal="center" vertical="center"/>
    </xf>
    <xf numFmtId="0" fontId="47" fillId="0" borderId="7" xfId="0" applyFont="1" applyBorder="1" applyAlignment="1" applyProtection="1">
      <alignment horizontal="center" vertical="center"/>
    </xf>
    <xf numFmtId="0" fontId="13" fillId="0" borderId="1" xfId="0" applyFont="1" applyFill="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3" fontId="44" fillId="0" borderId="10" xfId="0" applyNumberFormat="1" applyFont="1" applyBorder="1" applyAlignment="1" applyProtection="1">
      <alignment vertical="center" shrinkToFit="1"/>
    </xf>
    <xf numFmtId="3" fontId="0" fillId="0" borderId="11" xfId="0" applyNumberFormat="1" applyBorder="1" applyAlignment="1" applyProtection="1">
      <alignment vertical="center" shrinkToFit="1"/>
    </xf>
    <xf numFmtId="178" fontId="44" fillId="0" borderId="10" xfId="1" applyNumberFormat="1" applyFont="1" applyFill="1" applyBorder="1" applyAlignment="1" applyProtection="1">
      <alignment horizontal="center" vertical="center"/>
    </xf>
    <xf numFmtId="178" fontId="47" fillId="0" borderId="11" xfId="0" applyNumberFormat="1" applyFont="1" applyFill="1" applyBorder="1" applyAlignment="1" applyProtection="1">
      <alignment horizontal="center" vertical="center"/>
    </xf>
    <xf numFmtId="178" fontId="47" fillId="0" borderId="12" xfId="0" applyNumberFormat="1" applyFont="1" applyFill="1" applyBorder="1" applyAlignment="1" applyProtection="1">
      <alignment horizontal="center" vertical="center"/>
    </xf>
    <xf numFmtId="0" fontId="65" fillId="0" borderId="1" xfId="0" applyFont="1" applyBorder="1" applyAlignment="1" applyProtection="1">
      <alignment horizontal="center" vertical="center" wrapText="1"/>
    </xf>
    <xf numFmtId="0" fontId="65" fillId="0" borderId="2" xfId="0" applyFont="1" applyBorder="1" applyAlignment="1" applyProtection="1">
      <alignment horizontal="center" vertical="center" wrapText="1"/>
    </xf>
    <xf numFmtId="0" fontId="65" fillId="0" borderId="3" xfId="0" applyFont="1" applyBorder="1" applyAlignment="1" applyProtection="1">
      <alignment horizontal="center" vertical="center" wrapText="1"/>
    </xf>
    <xf numFmtId="0" fontId="65" fillId="0" borderId="6" xfId="0" applyFont="1" applyBorder="1" applyAlignment="1" applyProtection="1">
      <alignment horizontal="center" vertical="center" wrapText="1"/>
    </xf>
    <xf numFmtId="0" fontId="65" fillId="0" borderId="7" xfId="0" applyFont="1" applyBorder="1" applyAlignment="1" applyProtection="1">
      <alignment horizontal="center" vertical="center" wrapText="1"/>
    </xf>
    <xf numFmtId="0" fontId="65" fillId="0" borderId="8" xfId="0" applyFont="1" applyBorder="1" applyAlignment="1" applyProtection="1">
      <alignment horizontal="center" vertical="center" wrapText="1"/>
    </xf>
    <xf numFmtId="0" fontId="70" fillId="0" borderId="6" xfId="0" applyFont="1" applyFill="1" applyBorder="1" applyAlignment="1" applyProtection="1">
      <alignment vertical="center" wrapText="1"/>
    </xf>
    <xf numFmtId="0" fontId="13" fillId="0" borderId="7" xfId="0" applyFont="1" applyBorder="1" applyAlignment="1" applyProtection="1">
      <alignment vertical="center" wrapText="1"/>
    </xf>
    <xf numFmtId="0" fontId="13" fillId="0" borderId="8" xfId="0" applyFont="1" applyBorder="1" applyAlignment="1" applyProtection="1">
      <alignment vertical="center" wrapText="1"/>
    </xf>
    <xf numFmtId="0" fontId="47" fillId="0" borderId="1" xfId="0" applyFont="1" applyFill="1" applyBorder="1" applyAlignment="1" applyProtection="1">
      <alignment horizontal="center"/>
    </xf>
    <xf numFmtId="0" fontId="47" fillId="0" borderId="2" xfId="0" applyFont="1" applyFill="1" applyBorder="1" applyAlignment="1" applyProtection="1">
      <alignment horizontal="center"/>
    </xf>
    <xf numFmtId="0" fontId="47" fillId="0" borderId="3" xfId="0" applyFont="1" applyFill="1" applyBorder="1" applyAlignment="1" applyProtection="1">
      <alignment horizontal="center"/>
    </xf>
    <xf numFmtId="3" fontId="44" fillId="0" borderId="1" xfId="0" applyNumberFormat="1" applyFont="1" applyFill="1" applyBorder="1" applyAlignment="1" applyProtection="1">
      <alignment shrinkToFit="1"/>
    </xf>
    <xf numFmtId="3" fontId="0" fillId="0" borderId="2" xfId="0" applyNumberFormat="1" applyBorder="1" applyAlignment="1" applyProtection="1">
      <alignment shrinkToFit="1"/>
    </xf>
    <xf numFmtId="3" fontId="44" fillId="0" borderId="1" xfId="0" applyNumberFormat="1" applyFont="1" applyBorder="1" applyAlignment="1" applyProtection="1">
      <alignment shrinkToFit="1"/>
    </xf>
    <xf numFmtId="0" fontId="47" fillId="0" borderId="1" xfId="0" applyFont="1" applyFill="1" applyBorder="1" applyAlignment="1" applyProtection="1">
      <alignment horizontal="center" vertical="center" wrapText="1"/>
    </xf>
  </cellXfs>
  <cellStyles count="8">
    <cellStyle name="パーセント 2" xfId="6" xr:uid="{9A5C8129-FF20-479D-ACD2-C0655CD0B650}"/>
    <cellStyle name="桁区切り 2" xfId="3" xr:uid="{22E80095-A23D-476B-AFDA-C7F4DC1D8833}"/>
    <cellStyle name="桁区切り 3" xfId="2" xr:uid="{A641B8B8-ED50-4DD3-88F6-4B61122F8BF8}"/>
    <cellStyle name="標準" xfId="0" builtinId="0"/>
    <cellStyle name="標準 2" xfId="4" xr:uid="{6AE1E087-9E02-40DF-859B-D2DE9B4BF6C2}"/>
    <cellStyle name="標準 3" xfId="1" xr:uid="{F71E7A73-F242-4A8A-A782-32872C76F869}"/>
    <cellStyle name="標準 4" xfId="7" xr:uid="{45226EB0-C1F7-4A3E-9B4A-0EEA606AC258}"/>
    <cellStyle name="標準 8" xfId="5" xr:uid="{509AF0F9-D5C0-4C57-8047-9A4102F8B314}"/>
  </cellStyles>
  <dxfs count="101">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CCC0DA"/>
        </patternFill>
      </fill>
    </dxf>
    <dxf>
      <fill>
        <patternFill>
          <bgColor rgb="FF00B050"/>
        </patternFill>
      </fill>
    </dxf>
    <dxf>
      <fill>
        <patternFill>
          <bgColor rgb="FF00B050"/>
        </patternFill>
      </fill>
    </dxf>
    <dxf>
      <fill>
        <patternFill>
          <bgColor rgb="FFCCC0DA"/>
        </patternFill>
      </fill>
    </dxf>
    <dxf>
      <fill>
        <patternFill>
          <bgColor rgb="FF00B050"/>
        </patternFill>
      </fill>
    </dxf>
    <dxf>
      <fill>
        <patternFill>
          <bgColor rgb="FFCCC0DA"/>
        </patternFill>
      </fill>
    </dxf>
    <dxf>
      <fill>
        <patternFill>
          <bgColor rgb="FFCCC0DA"/>
        </patternFill>
      </fill>
    </dxf>
    <dxf>
      <fill>
        <patternFill>
          <bgColor rgb="FFCCC0DA"/>
        </patternFill>
      </fill>
    </dxf>
    <dxf>
      <font>
        <color auto="1"/>
      </font>
      <fill>
        <patternFill>
          <bgColor rgb="FFCCC0DA"/>
        </patternFill>
      </fill>
    </dxf>
    <dxf>
      <fill>
        <patternFill>
          <bgColor rgb="FF00B050"/>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00B050"/>
        </patternFill>
      </fill>
    </dxf>
    <dxf>
      <font>
        <color auto="1"/>
      </font>
      <fill>
        <patternFill>
          <bgColor rgb="FFCCC0DA"/>
        </patternFill>
      </fill>
    </dxf>
    <dxf>
      <fill>
        <patternFill>
          <bgColor rgb="FF00B050"/>
        </patternFill>
      </fill>
    </dxf>
    <dxf>
      <fill>
        <patternFill>
          <bgColor rgb="FF00B050"/>
        </patternFill>
      </fill>
    </dxf>
    <dxf>
      <fill>
        <patternFill>
          <bgColor rgb="FFCCC0DA"/>
        </patternFill>
      </fill>
    </dxf>
    <dxf>
      <fill>
        <patternFill>
          <bgColor rgb="FFCCC0DA"/>
        </patternFill>
      </fill>
    </dxf>
    <dxf>
      <fill>
        <patternFill>
          <bgColor rgb="FFCCC0DA"/>
        </patternFill>
      </fill>
    </dxf>
    <dxf>
      <font>
        <color auto="1"/>
      </font>
      <fill>
        <patternFill>
          <bgColor rgb="FFCCC0DA"/>
        </patternFill>
      </fill>
    </dxf>
    <dxf>
      <fill>
        <patternFill>
          <bgColor rgb="FF00B050"/>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CCC0DA"/>
        </patternFill>
      </fill>
    </dxf>
    <dxf>
      <fill>
        <patternFill>
          <bgColor rgb="FF00B050"/>
        </patternFill>
      </fill>
    </dxf>
    <dxf>
      <fill>
        <patternFill>
          <bgColor rgb="FF00B050"/>
        </patternFill>
      </fill>
    </dxf>
    <dxf>
      <fill>
        <patternFill>
          <bgColor rgb="FFCCC0DA"/>
        </patternFill>
      </fill>
    </dxf>
    <dxf>
      <fill>
        <patternFill>
          <bgColor rgb="FFCCC0DA"/>
        </patternFill>
      </fill>
    </dxf>
    <dxf>
      <fill>
        <patternFill>
          <bgColor rgb="FFCCC0DA"/>
        </patternFill>
      </fill>
    </dxf>
    <dxf>
      <font>
        <color auto="1"/>
      </font>
      <fill>
        <patternFill>
          <bgColor rgb="FFCCC0DA"/>
        </patternFill>
      </fill>
    </dxf>
    <dxf>
      <fill>
        <patternFill>
          <bgColor rgb="FF00B050"/>
        </patternFill>
      </fill>
    </dxf>
    <dxf>
      <fill>
        <patternFill>
          <bgColor theme="0" tint="-0.14996795556505021"/>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CCC0DA"/>
        </patternFill>
      </fill>
    </dxf>
    <dxf>
      <fill>
        <patternFill>
          <bgColor rgb="FFCCC0DA"/>
        </patternFill>
      </fill>
    </dxf>
    <dxf>
      <fill>
        <patternFill>
          <bgColor rgb="FF00B050"/>
        </patternFill>
      </fill>
    </dxf>
    <dxf>
      <fill>
        <patternFill>
          <bgColor rgb="FF00B050"/>
        </patternFill>
      </fill>
    </dxf>
    <dxf>
      <fill>
        <patternFill>
          <bgColor rgb="FFCCC0DA"/>
        </patternFill>
      </fill>
    </dxf>
    <dxf>
      <fill>
        <patternFill>
          <bgColor rgb="FF00B050"/>
        </patternFill>
      </fill>
    </dxf>
    <dxf>
      <fill>
        <patternFill>
          <bgColor rgb="FFCCC0DA"/>
        </patternFill>
      </fill>
    </dxf>
    <dxf>
      <fill>
        <patternFill>
          <bgColor rgb="FFCCC0DA"/>
        </patternFill>
      </fill>
    </dxf>
    <dxf>
      <fill>
        <patternFill>
          <bgColor rgb="FFCCC0DA"/>
        </patternFill>
      </fill>
    </dxf>
    <dxf>
      <font>
        <color auto="1"/>
      </font>
      <fill>
        <patternFill>
          <bgColor rgb="FFCCC0DA"/>
        </patternFill>
      </fill>
    </dxf>
    <dxf>
      <fill>
        <patternFill>
          <bgColor rgb="FF00B050"/>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CCC0DA"/>
        </patternFill>
      </fill>
    </dxf>
    <dxf>
      <fill>
        <patternFill>
          <bgColor rgb="FF00B050"/>
        </patternFill>
      </fill>
    </dxf>
    <dxf>
      <fill>
        <patternFill>
          <bgColor rgb="FFCCC0DA"/>
        </patternFill>
      </fill>
    </dxf>
    <dxf>
      <fill>
        <patternFill>
          <bgColor rgb="FF00B050"/>
        </patternFill>
      </fill>
    </dxf>
    <dxf>
      <fill>
        <patternFill>
          <bgColor rgb="FFCCC0DA"/>
        </patternFill>
      </fill>
    </dxf>
    <dxf>
      <fill>
        <patternFill>
          <bgColor rgb="FFCCC0DA"/>
        </patternFill>
      </fill>
    </dxf>
    <dxf>
      <fill>
        <patternFill>
          <bgColor rgb="FFCCC0DA"/>
        </patternFill>
      </fill>
    </dxf>
    <dxf>
      <font>
        <color auto="1"/>
      </font>
      <fill>
        <patternFill>
          <bgColor rgb="FFCCC0DA"/>
        </patternFill>
      </fill>
    </dxf>
    <dxf>
      <fill>
        <patternFill>
          <bgColor rgb="FF00B050"/>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CCC0DA"/>
        </patternFill>
      </fill>
    </dxf>
    <dxf>
      <fill>
        <patternFill>
          <bgColor rgb="FF00B050"/>
        </patternFill>
      </fill>
    </dxf>
    <dxf>
      <fill>
        <patternFill>
          <bgColor rgb="FFCCC0DA"/>
        </patternFill>
      </fill>
    </dxf>
    <dxf>
      <fill>
        <patternFill>
          <bgColor rgb="FFCCC0DA"/>
        </patternFill>
      </fill>
    </dxf>
    <dxf>
      <fill>
        <patternFill>
          <bgColor rgb="FFCCC0DA"/>
        </patternFill>
      </fill>
    </dxf>
    <dxf>
      <font>
        <color auto="1"/>
      </font>
      <fill>
        <patternFill>
          <bgColor rgb="FFCCC0DA"/>
        </patternFill>
      </fill>
    </dxf>
    <dxf>
      <fill>
        <patternFill>
          <bgColor rgb="FF00B050"/>
        </patternFill>
      </fill>
    </dxf>
    <dxf>
      <fill>
        <patternFill>
          <bgColor rgb="FF00B050"/>
        </patternFill>
      </fill>
    </dxf>
  </dxfs>
  <tableStyles count="0" defaultTableStyle="TableStyleMedium2" defaultPivotStyle="PivotStyleLight16"/>
  <colors>
    <mruColors>
      <color rgb="FF9999FF"/>
      <color rgb="FFCCC0DA"/>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33</xdr:col>
      <xdr:colOff>144780</xdr:colOff>
      <xdr:row>8</xdr:row>
      <xdr:rowOff>45720</xdr:rowOff>
    </xdr:from>
    <xdr:to>
      <xdr:col>42</xdr:col>
      <xdr:colOff>141704</xdr:colOff>
      <xdr:row>28</xdr:row>
      <xdr:rowOff>32360</xdr:rowOff>
    </xdr:to>
    <xdr:grpSp>
      <xdr:nvGrpSpPr>
        <xdr:cNvPr id="8" name="グループ化 7">
          <a:extLst>
            <a:ext uri="{FF2B5EF4-FFF2-40B4-BE49-F238E27FC236}">
              <a16:creationId xmlns:a16="http://schemas.microsoft.com/office/drawing/2014/main" id="{42309FF2-987C-4D9C-8EA7-D2AF9BB21D77}"/>
            </a:ext>
          </a:extLst>
        </xdr:cNvPr>
        <xdr:cNvGrpSpPr/>
      </xdr:nvGrpSpPr>
      <xdr:grpSpPr>
        <a:xfrm>
          <a:off x="7909560" y="1455420"/>
          <a:ext cx="6031964" cy="4611980"/>
          <a:chOff x="7292340" y="121921"/>
          <a:chExt cx="6060810" cy="4572247"/>
        </a:xfrm>
      </xdr:grpSpPr>
      <xdr:grpSp>
        <xdr:nvGrpSpPr>
          <xdr:cNvPr id="15" name="グループ化 14">
            <a:extLst>
              <a:ext uri="{FF2B5EF4-FFF2-40B4-BE49-F238E27FC236}">
                <a16:creationId xmlns:a16="http://schemas.microsoft.com/office/drawing/2014/main" id="{3D6B5FA8-C0C4-494E-BB02-355D61E0A56A}"/>
              </a:ext>
            </a:extLst>
          </xdr:cNvPr>
          <xdr:cNvGrpSpPr/>
        </xdr:nvGrpSpPr>
        <xdr:grpSpPr>
          <a:xfrm>
            <a:off x="7292340" y="121921"/>
            <a:ext cx="6060810" cy="4572247"/>
            <a:chOff x="7132320" y="160021"/>
            <a:chExt cx="6060810" cy="4572247"/>
          </a:xfrm>
        </xdr:grpSpPr>
        <xdr:pic>
          <xdr:nvPicPr>
            <xdr:cNvPr id="18" name="図 17">
              <a:extLst>
                <a:ext uri="{FF2B5EF4-FFF2-40B4-BE49-F238E27FC236}">
                  <a16:creationId xmlns:a16="http://schemas.microsoft.com/office/drawing/2014/main" id="{6E153C5C-D2CD-49CC-AAF1-DE662031C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2320" y="160021"/>
              <a:ext cx="6060810" cy="302640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9" name="図 18">
              <a:extLst>
                <a:ext uri="{FF2B5EF4-FFF2-40B4-BE49-F238E27FC236}">
                  <a16:creationId xmlns:a16="http://schemas.microsoft.com/office/drawing/2014/main" id="{3D39E765-1933-4B9E-B3FF-3A9E44FCAD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2320" y="3169921"/>
              <a:ext cx="6060810" cy="1562347"/>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16" name="正方形/長方形 15">
            <a:extLst>
              <a:ext uri="{FF2B5EF4-FFF2-40B4-BE49-F238E27FC236}">
                <a16:creationId xmlns:a16="http://schemas.microsoft.com/office/drawing/2014/main" id="{A257583D-E673-4F12-9F75-9C67BCCDA898}"/>
              </a:ext>
            </a:extLst>
          </xdr:cNvPr>
          <xdr:cNvSpPr/>
        </xdr:nvSpPr>
        <xdr:spPr>
          <a:xfrm>
            <a:off x="7886700" y="1112520"/>
            <a:ext cx="777240" cy="356616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E82CEDBD-7D98-443C-97C6-46528F5580A9}"/>
              </a:ext>
            </a:extLst>
          </xdr:cNvPr>
          <xdr:cNvSpPr/>
        </xdr:nvSpPr>
        <xdr:spPr>
          <a:xfrm>
            <a:off x="8663940" y="1112520"/>
            <a:ext cx="4526280" cy="356616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39</xdr:col>
      <xdr:colOff>487680</xdr:colOff>
      <xdr:row>8</xdr:row>
      <xdr:rowOff>22860</xdr:rowOff>
    </xdr:from>
    <xdr:to>
      <xdr:col>40</xdr:col>
      <xdr:colOff>480060</xdr:colOff>
      <xdr:row>9</xdr:row>
      <xdr:rowOff>167640</xdr:rowOff>
    </xdr:to>
    <xdr:sp macro="" textlink="">
      <xdr:nvSpPr>
        <xdr:cNvPr id="9" name="正方形/長方形 8">
          <a:extLst>
            <a:ext uri="{FF2B5EF4-FFF2-40B4-BE49-F238E27FC236}">
              <a16:creationId xmlns:a16="http://schemas.microsoft.com/office/drawing/2014/main" id="{A03209AE-C126-4210-89F1-456A3766C692}"/>
            </a:ext>
          </a:extLst>
        </xdr:cNvPr>
        <xdr:cNvSpPr/>
      </xdr:nvSpPr>
      <xdr:spPr>
        <a:xfrm>
          <a:off x="12275820" y="1432560"/>
          <a:ext cx="662940" cy="3352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ＭＳ Ｐゴシック" panose="020B0600070205080204" pitchFamily="50" charset="-128"/>
              <a:ea typeface="ＭＳ Ｐゴシック" panose="020B0600070205080204" pitchFamily="50" charset="-128"/>
            </a:rPr>
            <a:t>の例</a:t>
          </a:r>
        </a:p>
      </xdr:txBody>
    </xdr:sp>
    <xdr:clientData/>
  </xdr:twoCellAnchor>
  <xdr:twoCellAnchor>
    <xdr:from>
      <xdr:col>34</xdr:col>
      <xdr:colOff>0</xdr:colOff>
      <xdr:row>4</xdr:row>
      <xdr:rowOff>0</xdr:rowOff>
    </xdr:from>
    <xdr:to>
      <xdr:col>41</xdr:col>
      <xdr:colOff>342900</xdr:colOff>
      <xdr:row>8</xdr:row>
      <xdr:rowOff>144780</xdr:rowOff>
    </xdr:to>
    <xdr:sp macro="" textlink="">
      <xdr:nvSpPr>
        <xdr:cNvPr id="10" name="正方形/長方形 9">
          <a:extLst>
            <a:ext uri="{FF2B5EF4-FFF2-40B4-BE49-F238E27FC236}">
              <a16:creationId xmlns:a16="http://schemas.microsoft.com/office/drawing/2014/main" id="{EE36BE2B-8782-4405-9D31-002F1B8F3FE4}"/>
            </a:ext>
          </a:extLst>
        </xdr:cNvPr>
        <xdr:cNvSpPr/>
      </xdr:nvSpPr>
      <xdr:spPr>
        <a:xfrm>
          <a:off x="8435340" y="647700"/>
          <a:ext cx="5036820" cy="906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ＭＳ Ｐゴシック" panose="020B0600070205080204" pitchFamily="50" charset="-128"/>
              <a:ea typeface="ＭＳ Ｐゴシック" panose="020B0600070205080204" pitchFamily="50" charset="-128"/>
            </a:rPr>
            <a:t>指定業種については、中小企業庁のホームページ</a:t>
          </a:r>
        </a:p>
        <a:p>
          <a:pPr algn="l"/>
          <a:r>
            <a:rPr kumimoji="1" lang="en-US" altLang="ja-JP" sz="1600">
              <a:solidFill>
                <a:schemeClr val="tx1"/>
              </a:solidFill>
              <a:latin typeface="ＭＳ Ｐゴシック" panose="020B0600070205080204" pitchFamily="50" charset="-128"/>
              <a:ea typeface="ＭＳ Ｐゴシック" panose="020B0600070205080204" pitchFamily="50" charset="-128"/>
            </a:rPr>
            <a:t>https://www.chusho.meti.go.jp/kinyu/sefu_net_5gou.htm</a:t>
          </a:r>
        </a:p>
        <a:p>
          <a:pPr algn="l"/>
          <a:r>
            <a:rPr kumimoji="1" lang="ja-JP" altLang="en-US" sz="1600">
              <a:solidFill>
                <a:schemeClr val="tx1"/>
              </a:solidFill>
              <a:latin typeface="ＭＳ Ｐゴシック" panose="020B0600070205080204" pitchFamily="50" charset="-128"/>
              <a:ea typeface="ＭＳ Ｐゴシック" panose="020B0600070205080204" pitchFamily="50" charset="-128"/>
            </a:rPr>
            <a:t>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144780</xdr:colOff>
      <xdr:row>8</xdr:row>
      <xdr:rowOff>45720</xdr:rowOff>
    </xdr:from>
    <xdr:to>
      <xdr:col>42</xdr:col>
      <xdr:colOff>141704</xdr:colOff>
      <xdr:row>28</xdr:row>
      <xdr:rowOff>32360</xdr:rowOff>
    </xdr:to>
    <xdr:grpSp>
      <xdr:nvGrpSpPr>
        <xdr:cNvPr id="2" name="グループ化 1">
          <a:extLst>
            <a:ext uri="{FF2B5EF4-FFF2-40B4-BE49-F238E27FC236}">
              <a16:creationId xmlns:a16="http://schemas.microsoft.com/office/drawing/2014/main" id="{69183458-B44B-47D9-B98C-55F787D9F8BA}"/>
            </a:ext>
          </a:extLst>
        </xdr:cNvPr>
        <xdr:cNvGrpSpPr/>
      </xdr:nvGrpSpPr>
      <xdr:grpSpPr>
        <a:xfrm>
          <a:off x="7909560" y="1455420"/>
          <a:ext cx="6031964" cy="4611980"/>
          <a:chOff x="7292340" y="121921"/>
          <a:chExt cx="6060810" cy="4572247"/>
        </a:xfrm>
      </xdr:grpSpPr>
      <xdr:grpSp>
        <xdr:nvGrpSpPr>
          <xdr:cNvPr id="3" name="グループ化 2">
            <a:extLst>
              <a:ext uri="{FF2B5EF4-FFF2-40B4-BE49-F238E27FC236}">
                <a16:creationId xmlns:a16="http://schemas.microsoft.com/office/drawing/2014/main" id="{8737E267-6E50-4AEF-9066-B2D650C48F33}"/>
              </a:ext>
            </a:extLst>
          </xdr:cNvPr>
          <xdr:cNvGrpSpPr/>
        </xdr:nvGrpSpPr>
        <xdr:grpSpPr>
          <a:xfrm>
            <a:off x="7292340" y="121921"/>
            <a:ext cx="6060810" cy="4572247"/>
            <a:chOff x="7132320" y="160021"/>
            <a:chExt cx="6060810" cy="4572247"/>
          </a:xfrm>
        </xdr:grpSpPr>
        <xdr:pic>
          <xdr:nvPicPr>
            <xdr:cNvPr id="6" name="図 5">
              <a:extLst>
                <a:ext uri="{FF2B5EF4-FFF2-40B4-BE49-F238E27FC236}">
                  <a16:creationId xmlns:a16="http://schemas.microsoft.com/office/drawing/2014/main" id="{F8CA41E2-9AB5-45D2-8B84-7C4158F67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2320" y="160021"/>
              <a:ext cx="6060810" cy="302640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a:extLst>
                <a:ext uri="{FF2B5EF4-FFF2-40B4-BE49-F238E27FC236}">
                  <a16:creationId xmlns:a16="http://schemas.microsoft.com/office/drawing/2014/main" id="{740F48A2-440D-4BE5-B5DE-AAC357FBF1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2320" y="3169921"/>
              <a:ext cx="6060810" cy="1562347"/>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4" name="正方形/長方形 3">
            <a:extLst>
              <a:ext uri="{FF2B5EF4-FFF2-40B4-BE49-F238E27FC236}">
                <a16:creationId xmlns:a16="http://schemas.microsoft.com/office/drawing/2014/main" id="{F60B77AD-BE8D-4B1B-B233-09CA4D97B813}"/>
              </a:ext>
            </a:extLst>
          </xdr:cNvPr>
          <xdr:cNvSpPr/>
        </xdr:nvSpPr>
        <xdr:spPr>
          <a:xfrm>
            <a:off x="7886700" y="1112520"/>
            <a:ext cx="777240" cy="356616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4B1E3B0D-32FC-4F93-BA3E-20D7FBF3843C}"/>
              </a:ext>
            </a:extLst>
          </xdr:cNvPr>
          <xdr:cNvSpPr/>
        </xdr:nvSpPr>
        <xdr:spPr>
          <a:xfrm>
            <a:off x="8663940" y="1112520"/>
            <a:ext cx="4526280" cy="356616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39</xdr:col>
      <xdr:colOff>487680</xdr:colOff>
      <xdr:row>8</xdr:row>
      <xdr:rowOff>30480</xdr:rowOff>
    </xdr:from>
    <xdr:to>
      <xdr:col>40</xdr:col>
      <xdr:colOff>480060</xdr:colOff>
      <xdr:row>9</xdr:row>
      <xdr:rowOff>175260</xdr:rowOff>
    </xdr:to>
    <xdr:sp macro="" textlink="">
      <xdr:nvSpPr>
        <xdr:cNvPr id="8" name="正方形/長方形 7">
          <a:extLst>
            <a:ext uri="{FF2B5EF4-FFF2-40B4-BE49-F238E27FC236}">
              <a16:creationId xmlns:a16="http://schemas.microsoft.com/office/drawing/2014/main" id="{C3B80FF6-2A8F-41DB-98EB-213605F5C6F5}"/>
            </a:ext>
          </a:extLst>
        </xdr:cNvPr>
        <xdr:cNvSpPr/>
      </xdr:nvSpPr>
      <xdr:spPr>
        <a:xfrm>
          <a:off x="12275820" y="1440180"/>
          <a:ext cx="662940" cy="3352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ＭＳ Ｐゴシック" panose="020B0600070205080204" pitchFamily="50" charset="-128"/>
              <a:ea typeface="ＭＳ Ｐゴシック" panose="020B0600070205080204" pitchFamily="50" charset="-128"/>
            </a:rPr>
            <a:t>の例</a:t>
          </a:r>
        </a:p>
      </xdr:txBody>
    </xdr:sp>
    <xdr:clientData/>
  </xdr:twoCellAnchor>
  <xdr:twoCellAnchor>
    <xdr:from>
      <xdr:col>34</xdr:col>
      <xdr:colOff>0</xdr:colOff>
      <xdr:row>4</xdr:row>
      <xdr:rowOff>0</xdr:rowOff>
    </xdr:from>
    <xdr:to>
      <xdr:col>41</xdr:col>
      <xdr:colOff>342900</xdr:colOff>
      <xdr:row>8</xdr:row>
      <xdr:rowOff>144780</xdr:rowOff>
    </xdr:to>
    <xdr:sp macro="" textlink="">
      <xdr:nvSpPr>
        <xdr:cNvPr id="9" name="正方形/長方形 8">
          <a:extLst>
            <a:ext uri="{FF2B5EF4-FFF2-40B4-BE49-F238E27FC236}">
              <a16:creationId xmlns:a16="http://schemas.microsoft.com/office/drawing/2014/main" id="{ECE8FEA6-7F52-4619-94C4-D0294BBF6E20}"/>
            </a:ext>
          </a:extLst>
        </xdr:cNvPr>
        <xdr:cNvSpPr/>
      </xdr:nvSpPr>
      <xdr:spPr>
        <a:xfrm>
          <a:off x="8435340" y="647700"/>
          <a:ext cx="5036820" cy="906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ＭＳ Ｐゴシック" panose="020B0600070205080204" pitchFamily="50" charset="-128"/>
              <a:ea typeface="ＭＳ Ｐゴシック" panose="020B0600070205080204" pitchFamily="50" charset="-128"/>
            </a:rPr>
            <a:t>指定業種については、中小企業庁のホームページ</a:t>
          </a:r>
        </a:p>
        <a:p>
          <a:pPr algn="l"/>
          <a:r>
            <a:rPr kumimoji="1" lang="en-US" altLang="ja-JP" sz="1600">
              <a:solidFill>
                <a:schemeClr val="tx1"/>
              </a:solidFill>
              <a:latin typeface="ＭＳ Ｐゴシック" panose="020B0600070205080204" pitchFamily="50" charset="-128"/>
              <a:ea typeface="ＭＳ Ｐゴシック" panose="020B0600070205080204" pitchFamily="50" charset="-128"/>
            </a:rPr>
            <a:t>https://www.chusho.meti.go.jp/kinyu/sefu_net_5gou.htm</a:t>
          </a:r>
        </a:p>
        <a:p>
          <a:pPr algn="l"/>
          <a:r>
            <a:rPr kumimoji="1" lang="ja-JP" altLang="en-US" sz="1600">
              <a:solidFill>
                <a:schemeClr val="tx1"/>
              </a:solidFill>
              <a:latin typeface="ＭＳ Ｐゴシック" panose="020B0600070205080204" pitchFamily="50" charset="-128"/>
              <a:ea typeface="ＭＳ Ｐゴシック" panose="020B0600070205080204" pitchFamily="50" charset="-128"/>
            </a:rPr>
            <a:t>をご確認ください。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144780</xdr:colOff>
      <xdr:row>8</xdr:row>
      <xdr:rowOff>45720</xdr:rowOff>
    </xdr:from>
    <xdr:to>
      <xdr:col>42</xdr:col>
      <xdr:colOff>141704</xdr:colOff>
      <xdr:row>28</xdr:row>
      <xdr:rowOff>32360</xdr:rowOff>
    </xdr:to>
    <xdr:grpSp>
      <xdr:nvGrpSpPr>
        <xdr:cNvPr id="2" name="グループ化 1">
          <a:extLst>
            <a:ext uri="{FF2B5EF4-FFF2-40B4-BE49-F238E27FC236}">
              <a16:creationId xmlns:a16="http://schemas.microsoft.com/office/drawing/2014/main" id="{7A6902A0-6748-4DC0-9E92-F9068F0028E5}"/>
            </a:ext>
          </a:extLst>
        </xdr:cNvPr>
        <xdr:cNvGrpSpPr/>
      </xdr:nvGrpSpPr>
      <xdr:grpSpPr>
        <a:xfrm>
          <a:off x="7909560" y="1455420"/>
          <a:ext cx="6031964" cy="4611980"/>
          <a:chOff x="7292340" y="121921"/>
          <a:chExt cx="6060810" cy="4572247"/>
        </a:xfrm>
      </xdr:grpSpPr>
      <xdr:grpSp>
        <xdr:nvGrpSpPr>
          <xdr:cNvPr id="3" name="グループ化 2">
            <a:extLst>
              <a:ext uri="{FF2B5EF4-FFF2-40B4-BE49-F238E27FC236}">
                <a16:creationId xmlns:a16="http://schemas.microsoft.com/office/drawing/2014/main" id="{ACA10C79-E21C-4C81-96E6-6BD41E9D12C4}"/>
              </a:ext>
            </a:extLst>
          </xdr:cNvPr>
          <xdr:cNvGrpSpPr/>
        </xdr:nvGrpSpPr>
        <xdr:grpSpPr>
          <a:xfrm>
            <a:off x="7292340" y="121921"/>
            <a:ext cx="6060810" cy="4572247"/>
            <a:chOff x="7132320" y="160021"/>
            <a:chExt cx="6060810" cy="4572247"/>
          </a:xfrm>
        </xdr:grpSpPr>
        <xdr:pic>
          <xdr:nvPicPr>
            <xdr:cNvPr id="6" name="図 5">
              <a:extLst>
                <a:ext uri="{FF2B5EF4-FFF2-40B4-BE49-F238E27FC236}">
                  <a16:creationId xmlns:a16="http://schemas.microsoft.com/office/drawing/2014/main" id="{E6734676-B935-4488-AA1B-D9CE5016FB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2320" y="160021"/>
              <a:ext cx="6060810" cy="302640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a:extLst>
                <a:ext uri="{FF2B5EF4-FFF2-40B4-BE49-F238E27FC236}">
                  <a16:creationId xmlns:a16="http://schemas.microsoft.com/office/drawing/2014/main" id="{978F1BA3-F816-4545-B5C4-C5C31EF0E3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2320" y="3169921"/>
              <a:ext cx="6060810" cy="1562347"/>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4" name="正方形/長方形 3">
            <a:extLst>
              <a:ext uri="{FF2B5EF4-FFF2-40B4-BE49-F238E27FC236}">
                <a16:creationId xmlns:a16="http://schemas.microsoft.com/office/drawing/2014/main" id="{A3F5CAA1-D5C1-43CD-8289-7F9A0E9B1C2F}"/>
              </a:ext>
            </a:extLst>
          </xdr:cNvPr>
          <xdr:cNvSpPr/>
        </xdr:nvSpPr>
        <xdr:spPr>
          <a:xfrm>
            <a:off x="7886700" y="1112520"/>
            <a:ext cx="777240" cy="356616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5A96316F-4F57-4BD3-9385-1593196E3292}"/>
              </a:ext>
            </a:extLst>
          </xdr:cNvPr>
          <xdr:cNvSpPr/>
        </xdr:nvSpPr>
        <xdr:spPr>
          <a:xfrm>
            <a:off x="8663940" y="1112520"/>
            <a:ext cx="4526280" cy="356616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22860</xdr:colOff>
      <xdr:row>21</xdr:row>
      <xdr:rowOff>15240</xdr:rowOff>
    </xdr:from>
    <xdr:to>
      <xdr:col>8</xdr:col>
      <xdr:colOff>22860</xdr:colOff>
      <xdr:row>30</xdr:row>
      <xdr:rowOff>0</xdr:rowOff>
    </xdr:to>
    <xdr:sp macro="" textlink="">
      <xdr:nvSpPr>
        <xdr:cNvPr id="8" name="右中かっこ 7">
          <a:extLst>
            <a:ext uri="{FF2B5EF4-FFF2-40B4-BE49-F238E27FC236}">
              <a16:creationId xmlns:a16="http://schemas.microsoft.com/office/drawing/2014/main" id="{9BA5EA7B-503F-4836-B583-E2C3D5D22B3B}"/>
            </a:ext>
          </a:extLst>
        </xdr:cNvPr>
        <xdr:cNvSpPr/>
      </xdr:nvSpPr>
      <xdr:spPr>
        <a:xfrm>
          <a:off x="5753100" y="4716780"/>
          <a:ext cx="281940" cy="1699260"/>
        </a:xfrm>
        <a:prstGeom prst="rightBrac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22860</xdr:colOff>
      <xdr:row>21</xdr:row>
      <xdr:rowOff>22860</xdr:rowOff>
    </xdr:from>
    <xdr:to>
      <xdr:col>6</xdr:col>
      <xdr:colOff>853440</xdr:colOff>
      <xdr:row>29</xdr:row>
      <xdr:rowOff>182880</xdr:rowOff>
    </xdr:to>
    <xdr:sp macro="" textlink="">
      <xdr:nvSpPr>
        <xdr:cNvPr id="9" name="正方形/長方形 8">
          <a:extLst>
            <a:ext uri="{FF2B5EF4-FFF2-40B4-BE49-F238E27FC236}">
              <a16:creationId xmlns:a16="http://schemas.microsoft.com/office/drawing/2014/main" id="{6547DD4E-108E-48E0-BA29-B8D803FF5488}"/>
            </a:ext>
          </a:extLst>
        </xdr:cNvPr>
        <xdr:cNvSpPr/>
      </xdr:nvSpPr>
      <xdr:spPr>
        <a:xfrm>
          <a:off x="1371600" y="4724400"/>
          <a:ext cx="4335780" cy="168402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45720</xdr:colOff>
      <xdr:row>21</xdr:row>
      <xdr:rowOff>38100</xdr:rowOff>
    </xdr:from>
    <xdr:to>
      <xdr:col>32</xdr:col>
      <xdr:colOff>289560</xdr:colOff>
      <xdr:row>29</xdr:row>
      <xdr:rowOff>129540</xdr:rowOff>
    </xdr:to>
    <xdr:sp macro="" textlink="">
      <xdr:nvSpPr>
        <xdr:cNvPr id="10" name="正方形/長方形 9">
          <a:extLst>
            <a:ext uri="{FF2B5EF4-FFF2-40B4-BE49-F238E27FC236}">
              <a16:creationId xmlns:a16="http://schemas.microsoft.com/office/drawing/2014/main" id="{4338A7F5-A35C-4282-A5FC-5915C01254C1}"/>
            </a:ext>
          </a:extLst>
        </xdr:cNvPr>
        <xdr:cNvSpPr/>
      </xdr:nvSpPr>
      <xdr:spPr>
        <a:xfrm>
          <a:off x="6057900" y="4739640"/>
          <a:ext cx="1325880" cy="16154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baseline="0">
              <a:latin typeface="ＭＳ Ｐ明朝" panose="02020600040205080304" pitchFamily="18" charset="-128"/>
              <a:ea typeface="ＭＳ Ｐ明朝" panose="02020600040205080304" pitchFamily="18" charset="-128"/>
            </a:rPr>
            <a:t>この部分は</a:t>
          </a:r>
          <a:r>
            <a:rPr kumimoji="1" lang="ja-JP" altLang="en-US" sz="1000" b="1" u="sng" baseline="0">
              <a:latin typeface="ＭＳ Ｐ明朝" panose="02020600040205080304" pitchFamily="18" charset="-128"/>
              <a:ea typeface="ＭＳ Ｐ明朝" panose="02020600040205080304" pitchFamily="18" charset="-128"/>
            </a:rPr>
            <a:t>入力</a:t>
          </a:r>
          <a:r>
            <a:rPr kumimoji="1" lang="ja-JP" altLang="en-US" sz="1000" b="1" u="sng">
              <a:latin typeface="ＭＳ Ｐ明朝" panose="02020600040205080304" pitchFamily="18" charset="-128"/>
              <a:ea typeface="ＭＳ Ｐ明朝" panose="02020600040205080304" pitchFamily="18" charset="-128"/>
            </a:rPr>
            <a:t>必須ではありません</a:t>
          </a:r>
          <a:r>
            <a:rPr kumimoji="1" lang="ja-JP" altLang="en-US" sz="1000" b="1">
              <a:latin typeface="ＭＳ Ｐ明朝" panose="02020600040205080304" pitchFamily="18" charset="-128"/>
              <a:ea typeface="ＭＳ Ｐ明朝" panose="02020600040205080304" pitchFamily="18" charset="-128"/>
            </a:rPr>
            <a:t>が、経営状況を確認させていただくために入力をお願いします。</a:t>
          </a:r>
        </a:p>
      </xdr:txBody>
    </xdr:sp>
    <xdr:clientData/>
  </xdr:twoCellAnchor>
  <xdr:twoCellAnchor>
    <xdr:from>
      <xdr:col>39</xdr:col>
      <xdr:colOff>487680</xdr:colOff>
      <xdr:row>8</xdr:row>
      <xdr:rowOff>30480</xdr:rowOff>
    </xdr:from>
    <xdr:to>
      <xdr:col>40</xdr:col>
      <xdr:colOff>480060</xdr:colOff>
      <xdr:row>9</xdr:row>
      <xdr:rowOff>175260</xdr:rowOff>
    </xdr:to>
    <xdr:sp macro="" textlink="">
      <xdr:nvSpPr>
        <xdr:cNvPr id="11" name="正方形/長方形 10">
          <a:extLst>
            <a:ext uri="{FF2B5EF4-FFF2-40B4-BE49-F238E27FC236}">
              <a16:creationId xmlns:a16="http://schemas.microsoft.com/office/drawing/2014/main" id="{2A6C5F0F-4D32-4855-98F9-F0CFAC21D8C2}"/>
            </a:ext>
          </a:extLst>
        </xdr:cNvPr>
        <xdr:cNvSpPr/>
      </xdr:nvSpPr>
      <xdr:spPr>
        <a:xfrm>
          <a:off x="12275820" y="1440180"/>
          <a:ext cx="662940" cy="3352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ＭＳ Ｐゴシック" panose="020B0600070205080204" pitchFamily="50" charset="-128"/>
              <a:ea typeface="ＭＳ Ｐゴシック" panose="020B0600070205080204" pitchFamily="50" charset="-128"/>
            </a:rPr>
            <a:t>の例</a:t>
          </a:r>
        </a:p>
      </xdr:txBody>
    </xdr:sp>
    <xdr:clientData/>
  </xdr:twoCellAnchor>
  <xdr:twoCellAnchor>
    <xdr:from>
      <xdr:col>34</xdr:col>
      <xdr:colOff>0</xdr:colOff>
      <xdr:row>4</xdr:row>
      <xdr:rowOff>0</xdr:rowOff>
    </xdr:from>
    <xdr:to>
      <xdr:col>41</xdr:col>
      <xdr:colOff>342900</xdr:colOff>
      <xdr:row>8</xdr:row>
      <xdr:rowOff>144780</xdr:rowOff>
    </xdr:to>
    <xdr:sp macro="" textlink="">
      <xdr:nvSpPr>
        <xdr:cNvPr id="12" name="正方形/長方形 11">
          <a:extLst>
            <a:ext uri="{FF2B5EF4-FFF2-40B4-BE49-F238E27FC236}">
              <a16:creationId xmlns:a16="http://schemas.microsoft.com/office/drawing/2014/main" id="{3F9AC7AA-60C7-40DD-99BE-272E955E16D2}"/>
            </a:ext>
          </a:extLst>
        </xdr:cNvPr>
        <xdr:cNvSpPr/>
      </xdr:nvSpPr>
      <xdr:spPr>
        <a:xfrm>
          <a:off x="8435340" y="647700"/>
          <a:ext cx="5036820" cy="906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ＭＳ Ｐゴシック" panose="020B0600070205080204" pitchFamily="50" charset="-128"/>
              <a:ea typeface="ＭＳ Ｐゴシック" panose="020B0600070205080204" pitchFamily="50" charset="-128"/>
            </a:rPr>
            <a:t>指定業種については、中小企業庁のホームページ</a:t>
          </a:r>
        </a:p>
        <a:p>
          <a:pPr algn="l"/>
          <a:r>
            <a:rPr kumimoji="1" lang="en-US" altLang="ja-JP" sz="1600">
              <a:solidFill>
                <a:schemeClr val="tx1"/>
              </a:solidFill>
              <a:latin typeface="ＭＳ Ｐゴシック" panose="020B0600070205080204" pitchFamily="50" charset="-128"/>
              <a:ea typeface="ＭＳ Ｐゴシック" panose="020B0600070205080204" pitchFamily="50" charset="-128"/>
            </a:rPr>
            <a:t>https://www.chusho.meti.go.jp/kinyu/sefu_net_5gou.htm</a:t>
          </a:r>
        </a:p>
        <a:p>
          <a:pPr algn="l"/>
          <a:r>
            <a:rPr kumimoji="1" lang="ja-JP" altLang="en-US" sz="1600">
              <a:solidFill>
                <a:schemeClr val="tx1"/>
              </a:solidFill>
              <a:latin typeface="ＭＳ Ｐゴシック" panose="020B0600070205080204" pitchFamily="50" charset="-128"/>
              <a:ea typeface="ＭＳ Ｐゴシック" panose="020B0600070205080204" pitchFamily="50" charset="-128"/>
            </a:rPr>
            <a:t>をご確認ください。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53340</xdr:colOff>
      <xdr:row>15</xdr:row>
      <xdr:rowOff>15240</xdr:rowOff>
    </xdr:from>
    <xdr:to>
      <xdr:col>39</xdr:col>
      <xdr:colOff>15240</xdr:colOff>
      <xdr:row>20</xdr:row>
      <xdr:rowOff>41040</xdr:rowOff>
    </xdr:to>
    <xdr:grpSp>
      <xdr:nvGrpSpPr>
        <xdr:cNvPr id="9" name="グループ化 8">
          <a:extLst>
            <a:ext uri="{FF2B5EF4-FFF2-40B4-BE49-F238E27FC236}">
              <a16:creationId xmlns:a16="http://schemas.microsoft.com/office/drawing/2014/main" id="{72EA5D1E-1927-4E03-8E6B-407352A0826D}"/>
            </a:ext>
          </a:extLst>
        </xdr:cNvPr>
        <xdr:cNvGrpSpPr>
          <a:grpSpLocks/>
        </xdr:cNvGrpSpPr>
      </xdr:nvGrpSpPr>
      <xdr:grpSpPr bwMode="auto">
        <a:xfrm>
          <a:off x="4831080" y="2430780"/>
          <a:ext cx="830580" cy="864000"/>
          <a:chOff x="7551420" y="1157742"/>
          <a:chExt cx="828000" cy="1094114"/>
        </a:xfrm>
      </xdr:grpSpPr>
      <xdr:sp macro="" textlink="">
        <xdr:nvSpPr>
          <xdr:cNvPr id="10" name="楕円 9">
            <a:extLst>
              <a:ext uri="{FF2B5EF4-FFF2-40B4-BE49-F238E27FC236}">
                <a16:creationId xmlns:a16="http://schemas.microsoft.com/office/drawing/2014/main" id="{07ED894E-B001-4E06-8FDC-AABA07468BD6}"/>
              </a:ext>
            </a:extLst>
          </xdr:cNvPr>
          <xdr:cNvSpPr/>
        </xdr:nvSpPr>
        <xdr:spPr>
          <a:xfrm>
            <a:off x="7551420" y="1157742"/>
            <a:ext cx="828000" cy="1094114"/>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株式会社朝倉</a:t>
            </a:r>
            <a:endParaRPr kumimoji="1" lang="en-US" altLang="ja-JP" sz="600" kern="1000" spc="0" baseline="0">
              <a:solidFill>
                <a:srgbClr val="FF0000"/>
              </a:solidFill>
              <a:latin typeface="HGP行書体" panose="03000600000000000000" pitchFamily="66" charset="-128"/>
              <a:ea typeface="HGP行書体" panose="03000600000000000000" pitchFamily="66" charset="-128"/>
            </a:endParaRPr>
          </a:p>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市商工観光課</a:t>
            </a:r>
            <a:endParaRPr kumimoji="1" lang="en-US" altLang="ja-JP" sz="600" kern="1000" spc="0" baseline="0">
              <a:solidFill>
                <a:srgbClr val="FF0000"/>
              </a:solidFill>
              <a:latin typeface="HGP行書体" panose="03000600000000000000" pitchFamily="66" charset="-128"/>
              <a:ea typeface="HGP行書体" panose="03000600000000000000" pitchFamily="66" charset="-128"/>
            </a:endParaRPr>
          </a:p>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代 表 者 之印</a:t>
            </a:r>
          </a:p>
        </xdr:txBody>
      </xdr:sp>
      <xdr:sp macro="" textlink="">
        <xdr:nvSpPr>
          <xdr:cNvPr id="11" name="楕円 10">
            <a:extLst>
              <a:ext uri="{FF2B5EF4-FFF2-40B4-BE49-F238E27FC236}">
                <a16:creationId xmlns:a16="http://schemas.microsoft.com/office/drawing/2014/main" id="{A386207F-9E36-4DDD-B33A-971C9ED0E497}"/>
              </a:ext>
            </a:extLst>
          </xdr:cNvPr>
          <xdr:cNvSpPr/>
        </xdr:nvSpPr>
        <xdr:spPr>
          <a:xfrm>
            <a:off x="7726136" y="1325705"/>
            <a:ext cx="574211" cy="7294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30</xdr:col>
      <xdr:colOff>137160</xdr:colOff>
      <xdr:row>150</xdr:row>
      <xdr:rowOff>53340</xdr:rowOff>
    </xdr:from>
    <xdr:to>
      <xdr:col>36</xdr:col>
      <xdr:colOff>99060</xdr:colOff>
      <xdr:row>152</xdr:row>
      <xdr:rowOff>155340</xdr:rowOff>
    </xdr:to>
    <xdr:grpSp>
      <xdr:nvGrpSpPr>
        <xdr:cNvPr id="12" name="グループ化 11">
          <a:extLst>
            <a:ext uri="{FF2B5EF4-FFF2-40B4-BE49-F238E27FC236}">
              <a16:creationId xmlns:a16="http://schemas.microsoft.com/office/drawing/2014/main" id="{9349F806-1B81-434A-B0D0-8F417220D583}"/>
            </a:ext>
          </a:extLst>
        </xdr:cNvPr>
        <xdr:cNvGrpSpPr>
          <a:grpSpLocks/>
        </xdr:cNvGrpSpPr>
      </xdr:nvGrpSpPr>
      <xdr:grpSpPr bwMode="auto">
        <a:xfrm>
          <a:off x="4480560" y="30236160"/>
          <a:ext cx="830580" cy="864000"/>
          <a:chOff x="7551420" y="1157742"/>
          <a:chExt cx="828000" cy="1094114"/>
        </a:xfrm>
      </xdr:grpSpPr>
      <xdr:sp macro="" textlink="">
        <xdr:nvSpPr>
          <xdr:cNvPr id="13" name="楕円 12">
            <a:extLst>
              <a:ext uri="{FF2B5EF4-FFF2-40B4-BE49-F238E27FC236}">
                <a16:creationId xmlns:a16="http://schemas.microsoft.com/office/drawing/2014/main" id="{F5521BAB-D2C9-4092-A8D9-2A80ADDFC57A}"/>
              </a:ext>
            </a:extLst>
          </xdr:cNvPr>
          <xdr:cNvSpPr/>
        </xdr:nvSpPr>
        <xdr:spPr>
          <a:xfrm>
            <a:off x="7551420" y="1157742"/>
            <a:ext cx="828000" cy="1094114"/>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株式会社朝倉</a:t>
            </a:r>
            <a:endParaRPr kumimoji="1" lang="en-US" altLang="ja-JP" sz="600" kern="1000" spc="0" baseline="0">
              <a:solidFill>
                <a:srgbClr val="FF0000"/>
              </a:solidFill>
              <a:latin typeface="HGP行書体" panose="03000600000000000000" pitchFamily="66" charset="-128"/>
              <a:ea typeface="HGP行書体" panose="03000600000000000000" pitchFamily="66" charset="-128"/>
            </a:endParaRPr>
          </a:p>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市商工観光課</a:t>
            </a:r>
            <a:endParaRPr kumimoji="1" lang="en-US" altLang="ja-JP" sz="600" kern="1000" spc="0" baseline="0">
              <a:solidFill>
                <a:srgbClr val="FF0000"/>
              </a:solidFill>
              <a:latin typeface="HGP行書体" panose="03000600000000000000" pitchFamily="66" charset="-128"/>
              <a:ea typeface="HGP行書体" panose="03000600000000000000" pitchFamily="66" charset="-128"/>
            </a:endParaRPr>
          </a:p>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代 表 者 之印</a:t>
            </a:r>
          </a:p>
        </xdr:txBody>
      </xdr:sp>
      <xdr:sp macro="" textlink="">
        <xdr:nvSpPr>
          <xdr:cNvPr id="14" name="楕円 13">
            <a:extLst>
              <a:ext uri="{FF2B5EF4-FFF2-40B4-BE49-F238E27FC236}">
                <a16:creationId xmlns:a16="http://schemas.microsoft.com/office/drawing/2014/main" id="{E3876583-8876-4E0D-9F25-2CE264F737DD}"/>
              </a:ext>
            </a:extLst>
          </xdr:cNvPr>
          <xdr:cNvSpPr/>
        </xdr:nvSpPr>
        <xdr:spPr>
          <a:xfrm>
            <a:off x="7726136" y="1325705"/>
            <a:ext cx="574211" cy="7294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30</xdr:col>
      <xdr:colOff>137160</xdr:colOff>
      <xdr:row>180</xdr:row>
      <xdr:rowOff>60960</xdr:rowOff>
    </xdr:from>
    <xdr:to>
      <xdr:col>36</xdr:col>
      <xdr:colOff>99060</xdr:colOff>
      <xdr:row>182</xdr:row>
      <xdr:rowOff>162960</xdr:rowOff>
    </xdr:to>
    <xdr:grpSp>
      <xdr:nvGrpSpPr>
        <xdr:cNvPr id="15" name="グループ化 14">
          <a:extLst>
            <a:ext uri="{FF2B5EF4-FFF2-40B4-BE49-F238E27FC236}">
              <a16:creationId xmlns:a16="http://schemas.microsoft.com/office/drawing/2014/main" id="{48661D43-DFC9-46E4-BCE1-05FBC2963582}"/>
            </a:ext>
          </a:extLst>
        </xdr:cNvPr>
        <xdr:cNvGrpSpPr>
          <a:grpSpLocks/>
        </xdr:cNvGrpSpPr>
      </xdr:nvGrpSpPr>
      <xdr:grpSpPr bwMode="auto">
        <a:xfrm>
          <a:off x="4480560" y="40927020"/>
          <a:ext cx="830580" cy="864000"/>
          <a:chOff x="7551420" y="1157742"/>
          <a:chExt cx="828000" cy="1094114"/>
        </a:xfrm>
      </xdr:grpSpPr>
      <xdr:sp macro="" textlink="">
        <xdr:nvSpPr>
          <xdr:cNvPr id="16" name="楕円 15">
            <a:extLst>
              <a:ext uri="{FF2B5EF4-FFF2-40B4-BE49-F238E27FC236}">
                <a16:creationId xmlns:a16="http://schemas.microsoft.com/office/drawing/2014/main" id="{D5EFF664-421A-4DA9-8AF6-B89460E6ADD7}"/>
              </a:ext>
            </a:extLst>
          </xdr:cNvPr>
          <xdr:cNvSpPr/>
        </xdr:nvSpPr>
        <xdr:spPr>
          <a:xfrm>
            <a:off x="7551420" y="1157742"/>
            <a:ext cx="828000" cy="1094114"/>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株式会社朝倉</a:t>
            </a:r>
            <a:endParaRPr kumimoji="1" lang="en-US" altLang="ja-JP" sz="600" kern="1000" spc="0" baseline="0">
              <a:solidFill>
                <a:srgbClr val="FF0000"/>
              </a:solidFill>
              <a:latin typeface="HGP行書体" panose="03000600000000000000" pitchFamily="66" charset="-128"/>
              <a:ea typeface="HGP行書体" panose="03000600000000000000" pitchFamily="66" charset="-128"/>
            </a:endParaRPr>
          </a:p>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市商工観光課</a:t>
            </a:r>
            <a:endParaRPr kumimoji="1" lang="en-US" altLang="ja-JP" sz="600" kern="1000" spc="0" baseline="0">
              <a:solidFill>
                <a:srgbClr val="FF0000"/>
              </a:solidFill>
              <a:latin typeface="HGP行書体" panose="03000600000000000000" pitchFamily="66" charset="-128"/>
              <a:ea typeface="HGP行書体" panose="03000600000000000000" pitchFamily="66" charset="-128"/>
            </a:endParaRPr>
          </a:p>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代 表 者 之印</a:t>
            </a:r>
          </a:p>
        </xdr:txBody>
      </xdr:sp>
      <xdr:sp macro="" textlink="">
        <xdr:nvSpPr>
          <xdr:cNvPr id="17" name="楕円 16">
            <a:extLst>
              <a:ext uri="{FF2B5EF4-FFF2-40B4-BE49-F238E27FC236}">
                <a16:creationId xmlns:a16="http://schemas.microsoft.com/office/drawing/2014/main" id="{979BCC8B-0402-4091-8971-40EA9A93A09C}"/>
              </a:ext>
            </a:extLst>
          </xdr:cNvPr>
          <xdr:cNvSpPr/>
        </xdr:nvSpPr>
        <xdr:spPr>
          <a:xfrm>
            <a:off x="7726136" y="1325705"/>
            <a:ext cx="574211" cy="7294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33</xdr:col>
      <xdr:colOff>53340</xdr:colOff>
      <xdr:row>75</xdr:row>
      <xdr:rowOff>15240</xdr:rowOff>
    </xdr:from>
    <xdr:to>
      <xdr:col>39</xdr:col>
      <xdr:colOff>15240</xdr:colOff>
      <xdr:row>80</xdr:row>
      <xdr:rowOff>41040</xdr:rowOff>
    </xdr:to>
    <xdr:grpSp>
      <xdr:nvGrpSpPr>
        <xdr:cNvPr id="18" name="グループ化 17">
          <a:extLst>
            <a:ext uri="{FF2B5EF4-FFF2-40B4-BE49-F238E27FC236}">
              <a16:creationId xmlns:a16="http://schemas.microsoft.com/office/drawing/2014/main" id="{A539C4DB-1275-4481-B05B-027366F8D066}"/>
            </a:ext>
          </a:extLst>
        </xdr:cNvPr>
        <xdr:cNvGrpSpPr>
          <a:grpSpLocks/>
        </xdr:cNvGrpSpPr>
      </xdr:nvGrpSpPr>
      <xdr:grpSpPr bwMode="auto">
        <a:xfrm>
          <a:off x="4831080" y="13205460"/>
          <a:ext cx="830580" cy="864000"/>
          <a:chOff x="7551420" y="1157742"/>
          <a:chExt cx="828000" cy="1094114"/>
        </a:xfrm>
      </xdr:grpSpPr>
      <xdr:sp macro="" textlink="">
        <xdr:nvSpPr>
          <xdr:cNvPr id="19" name="楕円 18">
            <a:extLst>
              <a:ext uri="{FF2B5EF4-FFF2-40B4-BE49-F238E27FC236}">
                <a16:creationId xmlns:a16="http://schemas.microsoft.com/office/drawing/2014/main" id="{FF36DE78-E05C-4457-8BA8-19D2C905FAB2}"/>
              </a:ext>
            </a:extLst>
          </xdr:cNvPr>
          <xdr:cNvSpPr/>
        </xdr:nvSpPr>
        <xdr:spPr>
          <a:xfrm>
            <a:off x="7551420" y="1157742"/>
            <a:ext cx="828000" cy="1094114"/>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株式会社朝倉</a:t>
            </a:r>
            <a:endParaRPr kumimoji="1" lang="en-US" altLang="ja-JP" sz="600" kern="1000" spc="0" baseline="0">
              <a:solidFill>
                <a:srgbClr val="FF0000"/>
              </a:solidFill>
              <a:latin typeface="HGP行書体" panose="03000600000000000000" pitchFamily="66" charset="-128"/>
              <a:ea typeface="HGP行書体" panose="03000600000000000000" pitchFamily="66" charset="-128"/>
            </a:endParaRPr>
          </a:p>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市商工観光課</a:t>
            </a:r>
            <a:endParaRPr kumimoji="1" lang="en-US" altLang="ja-JP" sz="600" kern="1000" spc="0" baseline="0">
              <a:solidFill>
                <a:srgbClr val="FF0000"/>
              </a:solidFill>
              <a:latin typeface="HGP行書体" panose="03000600000000000000" pitchFamily="66" charset="-128"/>
              <a:ea typeface="HGP行書体" panose="03000600000000000000" pitchFamily="66" charset="-128"/>
            </a:endParaRPr>
          </a:p>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代 表 者 之印</a:t>
            </a:r>
          </a:p>
        </xdr:txBody>
      </xdr:sp>
      <xdr:sp macro="" textlink="">
        <xdr:nvSpPr>
          <xdr:cNvPr id="20" name="楕円 19">
            <a:extLst>
              <a:ext uri="{FF2B5EF4-FFF2-40B4-BE49-F238E27FC236}">
                <a16:creationId xmlns:a16="http://schemas.microsoft.com/office/drawing/2014/main" id="{44FCDF26-D7E7-4469-8D19-127D85257C5E}"/>
              </a:ext>
            </a:extLst>
          </xdr:cNvPr>
          <xdr:cNvSpPr/>
        </xdr:nvSpPr>
        <xdr:spPr>
          <a:xfrm>
            <a:off x="7726136" y="1325705"/>
            <a:ext cx="574211" cy="7294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33</xdr:col>
      <xdr:colOff>68580</xdr:colOff>
      <xdr:row>14</xdr:row>
      <xdr:rowOff>15240</xdr:rowOff>
    </xdr:from>
    <xdr:to>
      <xdr:col>39</xdr:col>
      <xdr:colOff>30480</xdr:colOff>
      <xdr:row>19</xdr:row>
      <xdr:rowOff>41040</xdr:rowOff>
    </xdr:to>
    <xdr:grpSp>
      <xdr:nvGrpSpPr>
        <xdr:cNvPr id="2" name="グループ化 1">
          <a:extLst>
            <a:ext uri="{FF2B5EF4-FFF2-40B4-BE49-F238E27FC236}">
              <a16:creationId xmlns:a16="http://schemas.microsoft.com/office/drawing/2014/main" id="{EDCE097C-819A-4392-BE4A-0C50DFC0AA5B}"/>
            </a:ext>
          </a:extLst>
        </xdr:cNvPr>
        <xdr:cNvGrpSpPr>
          <a:grpSpLocks/>
        </xdr:cNvGrpSpPr>
      </xdr:nvGrpSpPr>
      <xdr:grpSpPr bwMode="auto">
        <a:xfrm>
          <a:off x="4846320" y="2186940"/>
          <a:ext cx="830580" cy="864000"/>
          <a:chOff x="7551420" y="1157742"/>
          <a:chExt cx="828000" cy="1094114"/>
        </a:xfrm>
      </xdr:grpSpPr>
      <xdr:sp macro="" textlink="">
        <xdr:nvSpPr>
          <xdr:cNvPr id="3" name="楕円 2">
            <a:extLst>
              <a:ext uri="{FF2B5EF4-FFF2-40B4-BE49-F238E27FC236}">
                <a16:creationId xmlns:a16="http://schemas.microsoft.com/office/drawing/2014/main" id="{4D54E6EA-52A8-40F0-BA10-3EEB1D510A4F}"/>
              </a:ext>
            </a:extLst>
          </xdr:cNvPr>
          <xdr:cNvSpPr/>
        </xdr:nvSpPr>
        <xdr:spPr>
          <a:xfrm>
            <a:off x="7551420" y="1157742"/>
            <a:ext cx="828000" cy="1094114"/>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株式会社朝倉</a:t>
            </a:r>
            <a:endParaRPr kumimoji="1" lang="en-US" altLang="ja-JP" sz="600" kern="1000" spc="0" baseline="0">
              <a:solidFill>
                <a:srgbClr val="FF0000"/>
              </a:solidFill>
              <a:latin typeface="HGP行書体" panose="03000600000000000000" pitchFamily="66" charset="-128"/>
              <a:ea typeface="HGP行書体" panose="03000600000000000000" pitchFamily="66" charset="-128"/>
            </a:endParaRPr>
          </a:p>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市商工観光課</a:t>
            </a:r>
            <a:endParaRPr kumimoji="1" lang="en-US" altLang="ja-JP" sz="600" kern="1000" spc="0" baseline="0">
              <a:solidFill>
                <a:srgbClr val="FF0000"/>
              </a:solidFill>
              <a:latin typeface="HGP行書体" panose="03000600000000000000" pitchFamily="66" charset="-128"/>
              <a:ea typeface="HGP行書体" panose="03000600000000000000" pitchFamily="66" charset="-128"/>
            </a:endParaRPr>
          </a:p>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代 表 者 之印</a:t>
            </a:r>
          </a:p>
        </xdr:txBody>
      </xdr:sp>
      <xdr:sp macro="" textlink="">
        <xdr:nvSpPr>
          <xdr:cNvPr id="4" name="楕円 3">
            <a:extLst>
              <a:ext uri="{FF2B5EF4-FFF2-40B4-BE49-F238E27FC236}">
                <a16:creationId xmlns:a16="http://schemas.microsoft.com/office/drawing/2014/main" id="{8EEC7F10-CA81-436D-A729-76581328071D}"/>
              </a:ext>
            </a:extLst>
          </xdr:cNvPr>
          <xdr:cNvSpPr/>
        </xdr:nvSpPr>
        <xdr:spPr>
          <a:xfrm>
            <a:off x="7726136" y="1325705"/>
            <a:ext cx="574211" cy="7294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33</xdr:col>
      <xdr:colOff>76200</xdr:colOff>
      <xdr:row>75</xdr:row>
      <xdr:rowOff>15240</xdr:rowOff>
    </xdr:from>
    <xdr:to>
      <xdr:col>39</xdr:col>
      <xdr:colOff>38100</xdr:colOff>
      <xdr:row>80</xdr:row>
      <xdr:rowOff>41040</xdr:rowOff>
    </xdr:to>
    <xdr:grpSp>
      <xdr:nvGrpSpPr>
        <xdr:cNvPr id="5" name="グループ化 4">
          <a:extLst>
            <a:ext uri="{FF2B5EF4-FFF2-40B4-BE49-F238E27FC236}">
              <a16:creationId xmlns:a16="http://schemas.microsoft.com/office/drawing/2014/main" id="{1C7F42FE-8E33-4129-A632-6622C022CF0E}"/>
            </a:ext>
          </a:extLst>
        </xdr:cNvPr>
        <xdr:cNvGrpSpPr>
          <a:grpSpLocks/>
        </xdr:cNvGrpSpPr>
      </xdr:nvGrpSpPr>
      <xdr:grpSpPr bwMode="auto">
        <a:xfrm>
          <a:off x="4853940" y="12131040"/>
          <a:ext cx="830580" cy="864000"/>
          <a:chOff x="7551420" y="1157742"/>
          <a:chExt cx="828000" cy="1094114"/>
        </a:xfrm>
      </xdr:grpSpPr>
      <xdr:sp macro="" textlink="">
        <xdr:nvSpPr>
          <xdr:cNvPr id="6" name="楕円 5">
            <a:extLst>
              <a:ext uri="{FF2B5EF4-FFF2-40B4-BE49-F238E27FC236}">
                <a16:creationId xmlns:a16="http://schemas.microsoft.com/office/drawing/2014/main" id="{BC984400-3789-4ECD-9DDC-02FEC647A763}"/>
              </a:ext>
            </a:extLst>
          </xdr:cNvPr>
          <xdr:cNvSpPr/>
        </xdr:nvSpPr>
        <xdr:spPr>
          <a:xfrm>
            <a:off x="7551420" y="1157742"/>
            <a:ext cx="828000" cy="1094114"/>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株式会社朝倉</a:t>
            </a:r>
            <a:endParaRPr kumimoji="1" lang="en-US" altLang="ja-JP" sz="600" kern="1000" spc="0" baseline="0">
              <a:solidFill>
                <a:srgbClr val="FF0000"/>
              </a:solidFill>
              <a:latin typeface="HGP行書体" panose="03000600000000000000" pitchFamily="66" charset="-128"/>
              <a:ea typeface="HGP行書体" panose="03000600000000000000" pitchFamily="66" charset="-128"/>
            </a:endParaRPr>
          </a:p>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市商工観光課</a:t>
            </a:r>
            <a:endParaRPr kumimoji="1" lang="en-US" altLang="ja-JP" sz="600" kern="1000" spc="0" baseline="0">
              <a:solidFill>
                <a:srgbClr val="FF0000"/>
              </a:solidFill>
              <a:latin typeface="HGP行書体" panose="03000600000000000000" pitchFamily="66" charset="-128"/>
              <a:ea typeface="HGP行書体" panose="03000600000000000000" pitchFamily="66" charset="-128"/>
            </a:endParaRPr>
          </a:p>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代 表 者 之印</a:t>
            </a:r>
          </a:p>
        </xdr:txBody>
      </xdr:sp>
      <xdr:sp macro="" textlink="">
        <xdr:nvSpPr>
          <xdr:cNvPr id="7" name="楕円 6">
            <a:extLst>
              <a:ext uri="{FF2B5EF4-FFF2-40B4-BE49-F238E27FC236}">
                <a16:creationId xmlns:a16="http://schemas.microsoft.com/office/drawing/2014/main" id="{1F7A3AF2-D03C-4A62-8848-1326155D4834}"/>
              </a:ext>
            </a:extLst>
          </xdr:cNvPr>
          <xdr:cNvSpPr/>
        </xdr:nvSpPr>
        <xdr:spPr>
          <a:xfrm>
            <a:off x="7726136" y="1325705"/>
            <a:ext cx="574211" cy="7294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31</xdr:col>
      <xdr:colOff>68580</xdr:colOff>
      <xdr:row>161</xdr:row>
      <xdr:rowOff>106680</xdr:rowOff>
    </xdr:from>
    <xdr:to>
      <xdr:col>37</xdr:col>
      <xdr:colOff>30480</xdr:colOff>
      <xdr:row>164</xdr:row>
      <xdr:rowOff>216300</xdr:rowOff>
    </xdr:to>
    <xdr:grpSp>
      <xdr:nvGrpSpPr>
        <xdr:cNvPr id="8" name="グループ化 7">
          <a:extLst>
            <a:ext uri="{FF2B5EF4-FFF2-40B4-BE49-F238E27FC236}">
              <a16:creationId xmlns:a16="http://schemas.microsoft.com/office/drawing/2014/main" id="{B5E1FCDF-19E0-47E2-830A-0761C64723C2}"/>
            </a:ext>
          </a:extLst>
        </xdr:cNvPr>
        <xdr:cNvGrpSpPr>
          <a:grpSpLocks/>
        </xdr:cNvGrpSpPr>
      </xdr:nvGrpSpPr>
      <xdr:grpSpPr bwMode="auto">
        <a:xfrm>
          <a:off x="4556760" y="29184600"/>
          <a:ext cx="830580" cy="864000"/>
          <a:chOff x="7551420" y="1157742"/>
          <a:chExt cx="828000" cy="1094114"/>
        </a:xfrm>
      </xdr:grpSpPr>
      <xdr:sp macro="" textlink="">
        <xdr:nvSpPr>
          <xdr:cNvPr id="9" name="楕円 8">
            <a:extLst>
              <a:ext uri="{FF2B5EF4-FFF2-40B4-BE49-F238E27FC236}">
                <a16:creationId xmlns:a16="http://schemas.microsoft.com/office/drawing/2014/main" id="{FF5AD6B5-A550-4746-93C3-086ACF188CA4}"/>
              </a:ext>
            </a:extLst>
          </xdr:cNvPr>
          <xdr:cNvSpPr/>
        </xdr:nvSpPr>
        <xdr:spPr>
          <a:xfrm>
            <a:off x="7551420" y="1157742"/>
            <a:ext cx="828000" cy="1094114"/>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株式会社朝倉</a:t>
            </a:r>
            <a:endParaRPr kumimoji="1" lang="en-US" altLang="ja-JP" sz="600" kern="1000" spc="0" baseline="0">
              <a:solidFill>
                <a:srgbClr val="FF0000"/>
              </a:solidFill>
              <a:latin typeface="HGP行書体" panose="03000600000000000000" pitchFamily="66" charset="-128"/>
              <a:ea typeface="HGP行書体" panose="03000600000000000000" pitchFamily="66" charset="-128"/>
            </a:endParaRPr>
          </a:p>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市商工観光課</a:t>
            </a:r>
            <a:endParaRPr kumimoji="1" lang="en-US" altLang="ja-JP" sz="600" kern="1000" spc="0" baseline="0">
              <a:solidFill>
                <a:srgbClr val="FF0000"/>
              </a:solidFill>
              <a:latin typeface="HGP行書体" panose="03000600000000000000" pitchFamily="66" charset="-128"/>
              <a:ea typeface="HGP行書体" panose="03000600000000000000" pitchFamily="66" charset="-128"/>
            </a:endParaRPr>
          </a:p>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代 表 者 之印</a:t>
            </a:r>
          </a:p>
        </xdr:txBody>
      </xdr:sp>
      <xdr:sp macro="" textlink="">
        <xdr:nvSpPr>
          <xdr:cNvPr id="10" name="楕円 9">
            <a:extLst>
              <a:ext uri="{FF2B5EF4-FFF2-40B4-BE49-F238E27FC236}">
                <a16:creationId xmlns:a16="http://schemas.microsoft.com/office/drawing/2014/main" id="{4AD3CD9B-8A33-4E28-A3D8-4459FBE2FA28}"/>
              </a:ext>
            </a:extLst>
          </xdr:cNvPr>
          <xdr:cNvSpPr/>
        </xdr:nvSpPr>
        <xdr:spPr>
          <a:xfrm>
            <a:off x="7726136" y="1325705"/>
            <a:ext cx="574211" cy="7294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31</xdr:col>
      <xdr:colOff>68580</xdr:colOff>
      <xdr:row>201</xdr:row>
      <xdr:rowOff>106680</xdr:rowOff>
    </xdr:from>
    <xdr:to>
      <xdr:col>37</xdr:col>
      <xdr:colOff>30480</xdr:colOff>
      <xdr:row>204</xdr:row>
      <xdr:rowOff>216300</xdr:rowOff>
    </xdr:to>
    <xdr:grpSp>
      <xdr:nvGrpSpPr>
        <xdr:cNvPr id="11" name="グループ化 10">
          <a:extLst>
            <a:ext uri="{FF2B5EF4-FFF2-40B4-BE49-F238E27FC236}">
              <a16:creationId xmlns:a16="http://schemas.microsoft.com/office/drawing/2014/main" id="{5A2A858F-9DEF-4ED0-A007-B8FBD2E17174}"/>
            </a:ext>
          </a:extLst>
        </xdr:cNvPr>
        <xdr:cNvGrpSpPr>
          <a:grpSpLocks/>
        </xdr:cNvGrpSpPr>
      </xdr:nvGrpSpPr>
      <xdr:grpSpPr bwMode="auto">
        <a:xfrm>
          <a:off x="4556760" y="39829740"/>
          <a:ext cx="830580" cy="864000"/>
          <a:chOff x="7551420" y="1157742"/>
          <a:chExt cx="828000" cy="1094114"/>
        </a:xfrm>
      </xdr:grpSpPr>
      <xdr:sp macro="" textlink="">
        <xdr:nvSpPr>
          <xdr:cNvPr id="12" name="楕円 11">
            <a:extLst>
              <a:ext uri="{FF2B5EF4-FFF2-40B4-BE49-F238E27FC236}">
                <a16:creationId xmlns:a16="http://schemas.microsoft.com/office/drawing/2014/main" id="{E6F18540-EB2B-4163-A34C-28A131AB2CA8}"/>
              </a:ext>
            </a:extLst>
          </xdr:cNvPr>
          <xdr:cNvSpPr/>
        </xdr:nvSpPr>
        <xdr:spPr>
          <a:xfrm>
            <a:off x="7551420" y="1157742"/>
            <a:ext cx="828000" cy="1094114"/>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株式会社朝倉</a:t>
            </a:r>
            <a:endParaRPr kumimoji="1" lang="en-US" altLang="ja-JP" sz="600" kern="1000" spc="0" baseline="0">
              <a:solidFill>
                <a:srgbClr val="FF0000"/>
              </a:solidFill>
              <a:latin typeface="HGP行書体" panose="03000600000000000000" pitchFamily="66" charset="-128"/>
              <a:ea typeface="HGP行書体" panose="03000600000000000000" pitchFamily="66" charset="-128"/>
            </a:endParaRPr>
          </a:p>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市商工観光課</a:t>
            </a:r>
            <a:endParaRPr kumimoji="1" lang="en-US" altLang="ja-JP" sz="600" kern="1000" spc="0" baseline="0">
              <a:solidFill>
                <a:srgbClr val="FF0000"/>
              </a:solidFill>
              <a:latin typeface="HGP行書体" panose="03000600000000000000" pitchFamily="66" charset="-128"/>
              <a:ea typeface="HGP行書体" panose="03000600000000000000" pitchFamily="66" charset="-128"/>
            </a:endParaRPr>
          </a:p>
          <a:p>
            <a:pPr algn="l"/>
            <a:r>
              <a:rPr kumimoji="1" lang="ja-JP" altLang="en-US" sz="600" kern="1000" spc="0" baseline="0">
                <a:solidFill>
                  <a:srgbClr val="FF0000"/>
                </a:solidFill>
                <a:latin typeface="HGP行書体" panose="03000600000000000000" pitchFamily="66" charset="-128"/>
                <a:ea typeface="HGP行書体" panose="03000600000000000000" pitchFamily="66" charset="-128"/>
              </a:rPr>
              <a:t>代 表 者 之印</a:t>
            </a:r>
          </a:p>
        </xdr:txBody>
      </xdr:sp>
      <xdr:sp macro="" textlink="">
        <xdr:nvSpPr>
          <xdr:cNvPr id="13" name="楕円 12">
            <a:extLst>
              <a:ext uri="{FF2B5EF4-FFF2-40B4-BE49-F238E27FC236}">
                <a16:creationId xmlns:a16="http://schemas.microsoft.com/office/drawing/2014/main" id="{0739C490-1032-4461-BA21-3040E21D0985}"/>
              </a:ext>
            </a:extLst>
          </xdr:cNvPr>
          <xdr:cNvSpPr/>
        </xdr:nvSpPr>
        <xdr:spPr>
          <a:xfrm>
            <a:off x="7726136" y="1325705"/>
            <a:ext cx="574211" cy="7294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xdr:colOff>
      <xdr:row>21</xdr:row>
      <xdr:rowOff>15240</xdr:rowOff>
    </xdr:from>
    <xdr:to>
      <xdr:col>8</xdr:col>
      <xdr:colOff>22860</xdr:colOff>
      <xdr:row>30</xdr:row>
      <xdr:rowOff>0</xdr:rowOff>
    </xdr:to>
    <xdr:sp macro="" textlink="">
      <xdr:nvSpPr>
        <xdr:cNvPr id="8" name="右中かっこ 7">
          <a:extLst>
            <a:ext uri="{FF2B5EF4-FFF2-40B4-BE49-F238E27FC236}">
              <a16:creationId xmlns:a16="http://schemas.microsoft.com/office/drawing/2014/main" id="{AE607EB7-86A3-491C-9992-7E5498CCE2AF}"/>
            </a:ext>
          </a:extLst>
        </xdr:cNvPr>
        <xdr:cNvSpPr/>
      </xdr:nvSpPr>
      <xdr:spPr>
        <a:xfrm>
          <a:off x="5753100" y="4716780"/>
          <a:ext cx="281940" cy="1699260"/>
        </a:xfrm>
        <a:prstGeom prst="rightBrac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22860</xdr:colOff>
      <xdr:row>21</xdr:row>
      <xdr:rowOff>22860</xdr:rowOff>
    </xdr:from>
    <xdr:to>
      <xdr:col>6</xdr:col>
      <xdr:colOff>853440</xdr:colOff>
      <xdr:row>29</xdr:row>
      <xdr:rowOff>182880</xdr:rowOff>
    </xdr:to>
    <xdr:sp macro="" textlink="">
      <xdr:nvSpPr>
        <xdr:cNvPr id="9" name="正方形/長方形 8">
          <a:extLst>
            <a:ext uri="{FF2B5EF4-FFF2-40B4-BE49-F238E27FC236}">
              <a16:creationId xmlns:a16="http://schemas.microsoft.com/office/drawing/2014/main" id="{11741B3A-0CD1-47FE-989C-F80C2C63A449}"/>
            </a:ext>
          </a:extLst>
        </xdr:cNvPr>
        <xdr:cNvSpPr/>
      </xdr:nvSpPr>
      <xdr:spPr>
        <a:xfrm>
          <a:off x="1371600" y="4724400"/>
          <a:ext cx="4335780" cy="168402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45720</xdr:colOff>
      <xdr:row>21</xdr:row>
      <xdr:rowOff>38100</xdr:rowOff>
    </xdr:from>
    <xdr:to>
      <xdr:col>32</xdr:col>
      <xdr:colOff>289560</xdr:colOff>
      <xdr:row>29</xdr:row>
      <xdr:rowOff>129540</xdr:rowOff>
    </xdr:to>
    <xdr:sp macro="" textlink="">
      <xdr:nvSpPr>
        <xdr:cNvPr id="10" name="正方形/長方形 9">
          <a:extLst>
            <a:ext uri="{FF2B5EF4-FFF2-40B4-BE49-F238E27FC236}">
              <a16:creationId xmlns:a16="http://schemas.microsoft.com/office/drawing/2014/main" id="{B6AF4A61-F7CA-48CB-A4FC-4416528926E0}"/>
            </a:ext>
          </a:extLst>
        </xdr:cNvPr>
        <xdr:cNvSpPr/>
      </xdr:nvSpPr>
      <xdr:spPr>
        <a:xfrm>
          <a:off x="6057900" y="4739640"/>
          <a:ext cx="1325880" cy="16154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baseline="0">
              <a:latin typeface="ＭＳ Ｐ明朝" panose="02020600040205080304" pitchFamily="18" charset="-128"/>
              <a:ea typeface="ＭＳ Ｐ明朝" panose="02020600040205080304" pitchFamily="18" charset="-128"/>
            </a:rPr>
            <a:t>この部分は</a:t>
          </a:r>
          <a:r>
            <a:rPr kumimoji="1" lang="ja-JP" altLang="en-US" sz="1000" b="1" u="sng" baseline="0">
              <a:latin typeface="ＭＳ Ｐ明朝" panose="02020600040205080304" pitchFamily="18" charset="-128"/>
              <a:ea typeface="ＭＳ Ｐ明朝" panose="02020600040205080304" pitchFamily="18" charset="-128"/>
            </a:rPr>
            <a:t>入力</a:t>
          </a:r>
          <a:r>
            <a:rPr kumimoji="1" lang="ja-JP" altLang="en-US" sz="1000" b="1" u="sng">
              <a:latin typeface="ＭＳ Ｐ明朝" panose="02020600040205080304" pitchFamily="18" charset="-128"/>
              <a:ea typeface="ＭＳ Ｐ明朝" panose="02020600040205080304" pitchFamily="18" charset="-128"/>
            </a:rPr>
            <a:t>必須ではありません</a:t>
          </a:r>
          <a:r>
            <a:rPr kumimoji="1" lang="ja-JP" altLang="en-US" sz="1000" b="1">
              <a:latin typeface="ＭＳ Ｐ明朝" panose="02020600040205080304" pitchFamily="18" charset="-128"/>
              <a:ea typeface="ＭＳ Ｐ明朝" panose="02020600040205080304" pitchFamily="18" charset="-128"/>
            </a:rPr>
            <a:t>が、経営状況を確認させていただくために入力をお願いします。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CEEA7-6414-4CAC-91DD-41DBAC92835D}">
  <dimension ref="A1:F25"/>
  <sheetViews>
    <sheetView tabSelected="1" view="pageBreakPreview" zoomScaleNormal="100" zoomScaleSheetLayoutView="100" workbookViewId="0">
      <selection sqref="A1:E1"/>
    </sheetView>
  </sheetViews>
  <sheetFormatPr defaultRowHeight="30" customHeight="1"/>
  <cols>
    <col min="1" max="1" width="5.19921875" style="351" customWidth="1"/>
    <col min="2" max="2" width="4.3984375" style="351" bestFit="1" customWidth="1"/>
    <col min="3" max="3" width="10.69921875" style="351" customWidth="1"/>
    <col min="4" max="4" width="50.69921875" style="351" customWidth="1"/>
    <col min="5" max="5" width="10.69921875" style="351" customWidth="1"/>
    <col min="6" max="16384" width="8.796875" style="351"/>
  </cols>
  <sheetData>
    <row r="1" spans="1:6" ht="30" customHeight="1">
      <c r="A1" s="396" t="s">
        <v>66</v>
      </c>
      <c r="B1" s="397"/>
      <c r="C1" s="397"/>
      <c r="D1" s="397"/>
      <c r="E1" s="397"/>
      <c r="F1" s="350"/>
    </row>
    <row r="2" spans="1:6" ht="25.05" customHeight="1">
      <c r="A2" s="354"/>
      <c r="B2" s="354"/>
      <c r="C2" s="354"/>
      <c r="D2" s="354"/>
      <c r="E2" s="354"/>
      <c r="F2" s="354"/>
    </row>
    <row r="3" spans="1:6" ht="30" customHeight="1">
      <c r="A3" s="351" t="s">
        <v>331</v>
      </c>
      <c r="E3" s="354"/>
    </row>
    <row r="4" spans="1:6" ht="30" customHeight="1">
      <c r="A4" s="355"/>
      <c r="B4" s="398" t="s">
        <v>67</v>
      </c>
      <c r="C4" s="398"/>
      <c r="D4" s="356" t="s">
        <v>68</v>
      </c>
      <c r="E4" s="356" t="s">
        <v>69</v>
      </c>
    </row>
    <row r="5" spans="1:6" ht="30" customHeight="1">
      <c r="A5" s="399">
        <v>1</v>
      </c>
      <c r="B5" s="400" t="s">
        <v>83</v>
      </c>
      <c r="C5" s="401"/>
      <c r="D5" s="77" t="s">
        <v>339</v>
      </c>
      <c r="E5" s="34" t="s">
        <v>70</v>
      </c>
    </row>
    <row r="6" spans="1:6" ht="30" customHeight="1">
      <c r="A6" s="399"/>
      <c r="B6" s="400" t="s">
        <v>188</v>
      </c>
      <c r="C6" s="401"/>
      <c r="D6" s="78" t="s">
        <v>189</v>
      </c>
      <c r="E6" s="73" t="s">
        <v>70</v>
      </c>
    </row>
    <row r="7" spans="1:6" ht="30" customHeight="1">
      <c r="A7" s="399"/>
      <c r="B7" s="402" t="s">
        <v>48</v>
      </c>
      <c r="C7" s="403"/>
      <c r="D7" s="79" t="s">
        <v>190</v>
      </c>
      <c r="E7" s="35" t="s">
        <v>71</v>
      </c>
    </row>
    <row r="8" spans="1:6" ht="30" customHeight="1">
      <c r="A8" s="357">
        <v>2</v>
      </c>
      <c r="B8" s="399" t="s">
        <v>72</v>
      </c>
      <c r="C8" s="399"/>
      <c r="D8" s="358" t="s">
        <v>346</v>
      </c>
      <c r="E8" s="36" t="s">
        <v>73</v>
      </c>
    </row>
    <row r="9" spans="1:6" ht="30" customHeight="1">
      <c r="A9" s="357">
        <v>3</v>
      </c>
      <c r="B9" s="399" t="s">
        <v>74</v>
      </c>
      <c r="C9" s="399"/>
      <c r="D9" s="358" t="s">
        <v>347</v>
      </c>
      <c r="E9" s="36" t="s">
        <v>75</v>
      </c>
    </row>
    <row r="10" spans="1:6" ht="30" customHeight="1">
      <c r="A10" s="404">
        <v>4</v>
      </c>
      <c r="B10" s="406" t="s">
        <v>76</v>
      </c>
      <c r="C10" s="407"/>
      <c r="D10" s="359" t="s">
        <v>77</v>
      </c>
      <c r="E10" s="410" t="s">
        <v>75</v>
      </c>
    </row>
    <row r="11" spans="1:6" ht="30" customHeight="1">
      <c r="A11" s="405"/>
      <c r="B11" s="408"/>
      <c r="C11" s="409"/>
      <c r="D11" s="360" t="s">
        <v>78</v>
      </c>
      <c r="E11" s="411"/>
    </row>
    <row r="12" spans="1:6" ht="25.05" customHeight="1"/>
    <row r="13" spans="1:6" ht="30" customHeight="1">
      <c r="A13" s="361" t="s">
        <v>332</v>
      </c>
    </row>
    <row r="14" spans="1:6" ht="30" customHeight="1">
      <c r="A14" s="362" t="s">
        <v>79</v>
      </c>
      <c r="B14" s="412" t="s">
        <v>80</v>
      </c>
      <c r="C14" s="398"/>
      <c r="D14" s="398"/>
      <c r="E14" s="398"/>
    </row>
    <row r="15" spans="1:6" ht="30" customHeight="1">
      <c r="A15" s="352">
        <v>1</v>
      </c>
      <c r="B15" s="393" t="s">
        <v>333</v>
      </c>
      <c r="C15" s="394"/>
      <c r="D15" s="394"/>
      <c r="E15" s="395"/>
    </row>
    <row r="16" spans="1:6" ht="40.049999999999997" customHeight="1">
      <c r="A16" s="352">
        <v>2</v>
      </c>
      <c r="B16" s="393" t="s">
        <v>334</v>
      </c>
      <c r="C16" s="394"/>
      <c r="D16" s="394"/>
      <c r="E16" s="395"/>
    </row>
    <row r="17" spans="1:5" ht="55.05" customHeight="1">
      <c r="A17" s="352">
        <v>3</v>
      </c>
      <c r="B17" s="393" t="s">
        <v>335</v>
      </c>
      <c r="C17" s="394"/>
      <c r="D17" s="394"/>
      <c r="E17" s="395"/>
    </row>
    <row r="18" spans="1:5" ht="30" customHeight="1">
      <c r="A18" s="352">
        <v>4</v>
      </c>
      <c r="B18" s="419" t="s">
        <v>336</v>
      </c>
      <c r="C18" s="420"/>
      <c r="D18" s="420"/>
      <c r="E18" s="395"/>
    </row>
    <row r="19" spans="1:5" ht="30" customHeight="1">
      <c r="A19" s="352">
        <v>5</v>
      </c>
      <c r="B19" s="419" t="s">
        <v>349</v>
      </c>
      <c r="C19" s="422"/>
      <c r="D19" s="422"/>
      <c r="E19" s="423"/>
    </row>
    <row r="20" spans="1:5" ht="40.049999999999997" customHeight="1">
      <c r="A20" s="352">
        <v>6</v>
      </c>
      <c r="B20" s="393" t="s">
        <v>348</v>
      </c>
      <c r="C20" s="394"/>
      <c r="D20" s="394"/>
      <c r="E20" s="395"/>
    </row>
    <row r="21" spans="1:5" ht="60" customHeight="1">
      <c r="A21" s="352">
        <v>7</v>
      </c>
      <c r="B21" s="419" t="s">
        <v>337</v>
      </c>
      <c r="C21" s="420"/>
      <c r="D21" s="420"/>
      <c r="E21" s="421"/>
    </row>
    <row r="22" spans="1:5" ht="25.05" customHeight="1">
      <c r="B22" s="413"/>
      <c r="C22" s="414"/>
      <c r="D22" s="353" t="s">
        <v>81</v>
      </c>
      <c r="E22" s="353"/>
    </row>
    <row r="23" spans="1:5" ht="25.05" customHeight="1">
      <c r="B23" s="415"/>
      <c r="C23" s="416"/>
      <c r="D23" s="353" t="s">
        <v>82</v>
      </c>
      <c r="E23" s="353"/>
    </row>
    <row r="24" spans="1:5" ht="25.05" customHeight="1">
      <c r="B24" s="363"/>
      <c r="C24" s="353"/>
      <c r="D24" s="353"/>
      <c r="E24" s="353"/>
    </row>
    <row r="25" spans="1:5" ht="30" customHeight="1">
      <c r="A25" s="417" t="s">
        <v>338</v>
      </c>
      <c r="B25" s="418"/>
      <c r="C25" s="418"/>
      <c r="D25" s="418"/>
      <c r="E25" s="418"/>
    </row>
  </sheetData>
  <sheetProtection algorithmName="SHA-512" hashValue="Em3HY7AQVr59Od+gWrv1265mUKW5iB/v7LWfvZjLZKJvVNST1zIT0wlJkqINTL0u5NxSKbjD1ReDAtIMrRVp/Q==" saltValue="rOsxjFbd/DwJaJ29DWeI4Q==" spinCount="100000" sheet="1" objects="1" scenarios="1"/>
  <mergeCells count="22">
    <mergeCell ref="B22:C22"/>
    <mergeCell ref="B23:C23"/>
    <mergeCell ref="A25:E25"/>
    <mergeCell ref="B16:E16"/>
    <mergeCell ref="B17:E17"/>
    <mergeCell ref="B18:E18"/>
    <mergeCell ref="B20:E20"/>
    <mergeCell ref="B21:E21"/>
    <mergeCell ref="B19:E19"/>
    <mergeCell ref="B15:E15"/>
    <mergeCell ref="A1:E1"/>
    <mergeCell ref="B4:C4"/>
    <mergeCell ref="A5:A7"/>
    <mergeCell ref="B5:C5"/>
    <mergeCell ref="B7:C7"/>
    <mergeCell ref="B8:C8"/>
    <mergeCell ref="B9:C9"/>
    <mergeCell ref="A10:A11"/>
    <mergeCell ref="B10:C11"/>
    <mergeCell ref="E10:E11"/>
    <mergeCell ref="B14:E14"/>
    <mergeCell ref="B6:C6"/>
  </mergeCells>
  <phoneticPr fontId="1"/>
  <pageMargins left="0.78740157480314965" right="0.59055118110236227" top="0.78740157480314965" bottom="0.59055118110236227" header="0.39370078740157483" footer="0.31496062992125984"/>
  <pageSetup paperSize="9" orientation="portrait" r:id="rId1"/>
  <headerFooter>
    <oddHeader>&amp;R&amp;A</oddHead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F0A3F-7521-440A-B073-48272376C558}">
  <dimension ref="A1:AF93"/>
  <sheetViews>
    <sheetView zoomScaleNormal="100" zoomScaleSheetLayoutView="70" workbookViewId="0"/>
  </sheetViews>
  <sheetFormatPr defaultRowHeight="15" customHeight="1"/>
  <cols>
    <col min="1" max="1" width="3.19921875" style="11" bestFit="1" customWidth="1"/>
    <col min="2" max="2" width="14.5" style="11" bestFit="1" customWidth="1"/>
    <col min="3" max="6" width="11.5" style="11" customWidth="1"/>
    <col min="7" max="7" width="11.5" style="11" bestFit="1" customWidth="1"/>
    <col min="8" max="8" width="3.69921875" style="11" customWidth="1"/>
    <col min="9" max="9" width="14.19921875" style="11" customWidth="1"/>
    <col min="10" max="10" width="13" style="38" hidden="1" customWidth="1"/>
    <col min="11" max="11" width="16.3984375" style="37" hidden="1" customWidth="1"/>
    <col min="12" max="12" width="5.69921875" style="37" hidden="1" customWidth="1"/>
    <col min="13" max="13" width="2.69921875" style="37" hidden="1" customWidth="1"/>
    <col min="14" max="14" width="7.69921875" style="37" hidden="1" customWidth="1"/>
    <col min="15" max="15" width="4.69921875" style="37" hidden="1" customWidth="1"/>
    <col min="16" max="17" width="5.69921875" style="37" hidden="1" customWidth="1"/>
    <col min="18" max="18" width="3.69921875" style="37" hidden="1" customWidth="1"/>
    <col min="19" max="19" width="6.69921875" style="37" hidden="1" customWidth="1"/>
    <col min="20" max="20" width="7.69921875" style="37" hidden="1" customWidth="1"/>
    <col min="21" max="22" width="6.69921875" style="37" hidden="1" customWidth="1"/>
    <col min="23" max="23" width="5.69921875" style="37" hidden="1" customWidth="1"/>
    <col min="24" max="24" width="3.69921875" style="37" hidden="1" customWidth="1"/>
    <col min="25" max="25" width="5.8984375" style="37" hidden="1" customWidth="1"/>
    <col min="26" max="28" width="3.69921875" style="37" hidden="1" customWidth="1"/>
    <col min="29" max="31" width="9.69921875" style="37" hidden="1" customWidth="1"/>
    <col min="32" max="32" width="45.69921875" style="37" hidden="1" customWidth="1"/>
    <col min="33" max="254" width="8.796875" style="11"/>
    <col min="255" max="255" width="3.19921875" style="11" bestFit="1" customWidth="1"/>
    <col min="256" max="256" width="14.5" style="11" bestFit="1" customWidth="1"/>
    <col min="257" max="260" width="11.5" style="11" customWidth="1"/>
    <col min="261" max="261" width="11.5" style="11" bestFit="1" customWidth="1"/>
    <col min="262" max="262" width="19.19921875" style="11" bestFit="1" customWidth="1"/>
    <col min="263" max="263" width="10.59765625" style="11" bestFit="1" customWidth="1"/>
    <col min="264" max="266" width="9.19921875" style="11" bestFit="1" customWidth="1"/>
    <col min="267" max="510" width="8.796875" style="11"/>
    <col min="511" max="511" width="3.19921875" style="11" bestFit="1" customWidth="1"/>
    <col min="512" max="512" width="14.5" style="11" bestFit="1" customWidth="1"/>
    <col min="513" max="516" width="11.5" style="11" customWidth="1"/>
    <col min="517" max="517" width="11.5" style="11" bestFit="1" customWidth="1"/>
    <col min="518" max="518" width="19.19921875" style="11" bestFit="1" customWidth="1"/>
    <col min="519" max="519" width="10.59765625" style="11" bestFit="1" customWidth="1"/>
    <col min="520" max="522" width="9.19921875" style="11" bestFit="1" customWidth="1"/>
    <col min="523" max="766" width="8.796875" style="11"/>
    <col min="767" max="767" width="3.19921875" style="11" bestFit="1" customWidth="1"/>
    <col min="768" max="768" width="14.5" style="11" bestFit="1" customWidth="1"/>
    <col min="769" max="772" width="11.5" style="11" customWidth="1"/>
    <col min="773" max="773" width="11.5" style="11" bestFit="1" customWidth="1"/>
    <col min="774" max="774" width="19.19921875" style="11" bestFit="1" customWidth="1"/>
    <col min="775" max="775" width="10.59765625" style="11" bestFit="1" customWidth="1"/>
    <col min="776" max="778" width="9.19921875" style="11" bestFit="1" customWidth="1"/>
    <col min="779" max="1022" width="8.796875" style="11"/>
    <col min="1023" max="1023" width="3.19921875" style="11" bestFit="1" customWidth="1"/>
    <col min="1024" max="1024" width="14.5" style="11" bestFit="1" customWidth="1"/>
    <col min="1025" max="1028" width="11.5" style="11" customWidth="1"/>
    <col min="1029" max="1029" width="11.5" style="11" bestFit="1" customWidth="1"/>
    <col min="1030" max="1030" width="19.19921875" style="11" bestFit="1" customWidth="1"/>
    <col min="1031" max="1031" width="10.59765625" style="11" bestFit="1" customWidth="1"/>
    <col min="1032" max="1034" width="9.19921875" style="11" bestFit="1" customWidth="1"/>
    <col min="1035" max="1278" width="8.796875" style="11"/>
    <col min="1279" max="1279" width="3.19921875" style="11" bestFit="1" customWidth="1"/>
    <col min="1280" max="1280" width="14.5" style="11" bestFit="1" customWidth="1"/>
    <col min="1281" max="1284" width="11.5" style="11" customWidth="1"/>
    <col min="1285" max="1285" width="11.5" style="11" bestFit="1" customWidth="1"/>
    <col min="1286" max="1286" width="19.19921875" style="11" bestFit="1" customWidth="1"/>
    <col min="1287" max="1287" width="10.59765625" style="11" bestFit="1" customWidth="1"/>
    <col min="1288" max="1290" width="9.19921875" style="11" bestFit="1" customWidth="1"/>
    <col min="1291" max="1534" width="8.796875" style="11"/>
    <col min="1535" max="1535" width="3.19921875" style="11" bestFit="1" customWidth="1"/>
    <col min="1536" max="1536" width="14.5" style="11" bestFit="1" customWidth="1"/>
    <col min="1537" max="1540" width="11.5" style="11" customWidth="1"/>
    <col min="1541" max="1541" width="11.5" style="11" bestFit="1" customWidth="1"/>
    <col min="1542" max="1542" width="19.19921875" style="11" bestFit="1" customWidth="1"/>
    <col min="1543" max="1543" width="10.59765625" style="11" bestFit="1" customWidth="1"/>
    <col min="1544" max="1546" width="9.19921875" style="11" bestFit="1" customWidth="1"/>
    <col min="1547" max="1790" width="8.796875" style="11"/>
    <col min="1791" max="1791" width="3.19921875" style="11" bestFit="1" customWidth="1"/>
    <col min="1792" max="1792" width="14.5" style="11" bestFit="1" customWidth="1"/>
    <col min="1793" max="1796" width="11.5" style="11" customWidth="1"/>
    <col min="1797" max="1797" width="11.5" style="11" bestFit="1" customWidth="1"/>
    <col min="1798" max="1798" width="19.19921875" style="11" bestFit="1" customWidth="1"/>
    <col min="1799" max="1799" width="10.59765625" style="11" bestFit="1" customWidth="1"/>
    <col min="1800" max="1802" width="9.19921875" style="11" bestFit="1" customWidth="1"/>
    <col min="1803" max="2046" width="8.796875" style="11"/>
    <col min="2047" max="2047" width="3.19921875" style="11" bestFit="1" customWidth="1"/>
    <col min="2048" max="2048" width="14.5" style="11" bestFit="1" customWidth="1"/>
    <col min="2049" max="2052" width="11.5" style="11" customWidth="1"/>
    <col min="2053" max="2053" width="11.5" style="11" bestFit="1" customWidth="1"/>
    <col min="2054" max="2054" width="19.19921875" style="11" bestFit="1" customWidth="1"/>
    <col min="2055" max="2055" width="10.59765625" style="11" bestFit="1" customWidth="1"/>
    <col min="2056" max="2058" width="9.19921875" style="11" bestFit="1" customWidth="1"/>
    <col min="2059" max="2302" width="8.796875" style="11"/>
    <col min="2303" max="2303" width="3.19921875" style="11" bestFit="1" customWidth="1"/>
    <col min="2304" max="2304" width="14.5" style="11" bestFit="1" customWidth="1"/>
    <col min="2305" max="2308" width="11.5" style="11" customWidth="1"/>
    <col min="2309" max="2309" width="11.5" style="11" bestFit="1" customWidth="1"/>
    <col min="2310" max="2310" width="19.19921875" style="11" bestFit="1" customWidth="1"/>
    <col min="2311" max="2311" width="10.59765625" style="11" bestFit="1" customWidth="1"/>
    <col min="2312" max="2314" width="9.19921875" style="11" bestFit="1" customWidth="1"/>
    <col min="2315" max="2558" width="8.796875" style="11"/>
    <col min="2559" max="2559" width="3.19921875" style="11" bestFit="1" customWidth="1"/>
    <col min="2560" max="2560" width="14.5" style="11" bestFit="1" customWidth="1"/>
    <col min="2561" max="2564" width="11.5" style="11" customWidth="1"/>
    <col min="2565" max="2565" width="11.5" style="11" bestFit="1" customWidth="1"/>
    <col min="2566" max="2566" width="19.19921875" style="11" bestFit="1" customWidth="1"/>
    <col min="2567" max="2567" width="10.59765625" style="11" bestFit="1" customWidth="1"/>
    <col min="2568" max="2570" width="9.19921875" style="11" bestFit="1" customWidth="1"/>
    <col min="2571" max="2814" width="8.796875" style="11"/>
    <col min="2815" max="2815" width="3.19921875" style="11" bestFit="1" customWidth="1"/>
    <col min="2816" max="2816" width="14.5" style="11" bestFit="1" customWidth="1"/>
    <col min="2817" max="2820" width="11.5" style="11" customWidth="1"/>
    <col min="2821" max="2821" width="11.5" style="11" bestFit="1" customWidth="1"/>
    <col min="2822" max="2822" width="19.19921875" style="11" bestFit="1" customWidth="1"/>
    <col min="2823" max="2823" width="10.59765625" style="11" bestFit="1" customWidth="1"/>
    <col min="2824" max="2826" width="9.19921875" style="11" bestFit="1" customWidth="1"/>
    <col min="2827" max="3070" width="8.796875" style="11"/>
    <col min="3071" max="3071" width="3.19921875" style="11" bestFit="1" customWidth="1"/>
    <col min="3072" max="3072" width="14.5" style="11" bestFit="1" customWidth="1"/>
    <col min="3073" max="3076" width="11.5" style="11" customWidth="1"/>
    <col min="3077" max="3077" width="11.5" style="11" bestFit="1" customWidth="1"/>
    <col min="3078" max="3078" width="19.19921875" style="11" bestFit="1" customWidth="1"/>
    <col min="3079" max="3079" width="10.59765625" style="11" bestFit="1" customWidth="1"/>
    <col min="3080" max="3082" width="9.19921875" style="11" bestFit="1" customWidth="1"/>
    <col min="3083" max="3326" width="8.796875" style="11"/>
    <col min="3327" max="3327" width="3.19921875" style="11" bestFit="1" customWidth="1"/>
    <col min="3328" max="3328" width="14.5" style="11" bestFit="1" customWidth="1"/>
    <col min="3329" max="3332" width="11.5" style="11" customWidth="1"/>
    <col min="3333" max="3333" width="11.5" style="11" bestFit="1" customWidth="1"/>
    <col min="3334" max="3334" width="19.19921875" style="11" bestFit="1" customWidth="1"/>
    <col min="3335" max="3335" width="10.59765625" style="11" bestFit="1" customWidth="1"/>
    <col min="3336" max="3338" width="9.19921875" style="11" bestFit="1" customWidth="1"/>
    <col min="3339" max="3582" width="8.796875" style="11"/>
    <col min="3583" max="3583" width="3.19921875" style="11" bestFit="1" customWidth="1"/>
    <col min="3584" max="3584" width="14.5" style="11" bestFit="1" customWidth="1"/>
    <col min="3585" max="3588" width="11.5" style="11" customWidth="1"/>
    <col min="3589" max="3589" width="11.5" style="11" bestFit="1" customWidth="1"/>
    <col min="3590" max="3590" width="19.19921875" style="11" bestFit="1" customWidth="1"/>
    <col min="3591" max="3591" width="10.59765625" style="11" bestFit="1" customWidth="1"/>
    <col min="3592" max="3594" width="9.19921875" style="11" bestFit="1" customWidth="1"/>
    <col min="3595" max="3838" width="8.796875" style="11"/>
    <col min="3839" max="3839" width="3.19921875" style="11" bestFit="1" customWidth="1"/>
    <col min="3840" max="3840" width="14.5" style="11" bestFit="1" customWidth="1"/>
    <col min="3841" max="3844" width="11.5" style="11" customWidth="1"/>
    <col min="3845" max="3845" width="11.5" style="11" bestFit="1" customWidth="1"/>
    <col min="3846" max="3846" width="19.19921875" style="11" bestFit="1" customWidth="1"/>
    <col min="3847" max="3847" width="10.59765625" style="11" bestFit="1" customWidth="1"/>
    <col min="3848" max="3850" width="9.19921875" style="11" bestFit="1" customWidth="1"/>
    <col min="3851" max="4094" width="8.796875" style="11"/>
    <col min="4095" max="4095" width="3.19921875" style="11" bestFit="1" customWidth="1"/>
    <col min="4096" max="4096" width="14.5" style="11" bestFit="1" customWidth="1"/>
    <col min="4097" max="4100" width="11.5" style="11" customWidth="1"/>
    <col min="4101" max="4101" width="11.5" style="11" bestFit="1" customWidth="1"/>
    <col min="4102" max="4102" width="19.19921875" style="11" bestFit="1" customWidth="1"/>
    <col min="4103" max="4103" width="10.59765625" style="11" bestFit="1" customWidth="1"/>
    <col min="4104" max="4106" width="9.19921875" style="11" bestFit="1" customWidth="1"/>
    <col min="4107" max="4350" width="8.796875" style="11"/>
    <col min="4351" max="4351" width="3.19921875" style="11" bestFit="1" customWidth="1"/>
    <col min="4352" max="4352" width="14.5" style="11" bestFit="1" customWidth="1"/>
    <col min="4353" max="4356" width="11.5" style="11" customWidth="1"/>
    <col min="4357" max="4357" width="11.5" style="11" bestFit="1" customWidth="1"/>
    <col min="4358" max="4358" width="19.19921875" style="11" bestFit="1" customWidth="1"/>
    <col min="4359" max="4359" width="10.59765625" style="11" bestFit="1" customWidth="1"/>
    <col min="4360" max="4362" width="9.19921875" style="11" bestFit="1" customWidth="1"/>
    <col min="4363" max="4606" width="8.796875" style="11"/>
    <col min="4607" max="4607" width="3.19921875" style="11" bestFit="1" customWidth="1"/>
    <col min="4608" max="4608" width="14.5" style="11" bestFit="1" customWidth="1"/>
    <col min="4609" max="4612" width="11.5" style="11" customWidth="1"/>
    <col min="4613" max="4613" width="11.5" style="11" bestFit="1" customWidth="1"/>
    <col min="4614" max="4614" width="19.19921875" style="11" bestFit="1" customWidth="1"/>
    <col min="4615" max="4615" width="10.59765625" style="11" bestFit="1" customWidth="1"/>
    <col min="4616" max="4618" width="9.19921875" style="11" bestFit="1" customWidth="1"/>
    <col min="4619" max="4862" width="8.796875" style="11"/>
    <col min="4863" max="4863" width="3.19921875" style="11" bestFit="1" customWidth="1"/>
    <col min="4864" max="4864" width="14.5" style="11" bestFit="1" customWidth="1"/>
    <col min="4865" max="4868" width="11.5" style="11" customWidth="1"/>
    <col min="4869" max="4869" width="11.5" style="11" bestFit="1" customWidth="1"/>
    <col min="4870" max="4870" width="19.19921875" style="11" bestFit="1" customWidth="1"/>
    <col min="4871" max="4871" width="10.59765625" style="11" bestFit="1" customWidth="1"/>
    <col min="4872" max="4874" width="9.19921875" style="11" bestFit="1" customWidth="1"/>
    <col min="4875" max="5118" width="8.796875" style="11"/>
    <col min="5119" max="5119" width="3.19921875" style="11" bestFit="1" customWidth="1"/>
    <col min="5120" max="5120" width="14.5" style="11" bestFit="1" customWidth="1"/>
    <col min="5121" max="5124" width="11.5" style="11" customWidth="1"/>
    <col min="5125" max="5125" width="11.5" style="11" bestFit="1" customWidth="1"/>
    <col min="5126" max="5126" width="19.19921875" style="11" bestFit="1" customWidth="1"/>
    <col min="5127" max="5127" width="10.59765625" style="11" bestFit="1" customWidth="1"/>
    <col min="5128" max="5130" width="9.19921875" style="11" bestFit="1" customWidth="1"/>
    <col min="5131" max="5374" width="8.796875" style="11"/>
    <col min="5375" max="5375" width="3.19921875" style="11" bestFit="1" customWidth="1"/>
    <col min="5376" max="5376" width="14.5" style="11" bestFit="1" customWidth="1"/>
    <col min="5377" max="5380" width="11.5" style="11" customWidth="1"/>
    <col min="5381" max="5381" width="11.5" style="11" bestFit="1" customWidth="1"/>
    <col min="5382" max="5382" width="19.19921875" style="11" bestFit="1" customWidth="1"/>
    <col min="5383" max="5383" width="10.59765625" style="11" bestFit="1" customWidth="1"/>
    <col min="5384" max="5386" width="9.19921875" style="11" bestFit="1" customWidth="1"/>
    <col min="5387" max="5630" width="8.796875" style="11"/>
    <col min="5631" max="5631" width="3.19921875" style="11" bestFit="1" customWidth="1"/>
    <col min="5632" max="5632" width="14.5" style="11" bestFit="1" customWidth="1"/>
    <col min="5633" max="5636" width="11.5" style="11" customWidth="1"/>
    <col min="5637" max="5637" width="11.5" style="11" bestFit="1" customWidth="1"/>
    <col min="5638" max="5638" width="19.19921875" style="11" bestFit="1" customWidth="1"/>
    <col min="5639" max="5639" width="10.59765625" style="11" bestFit="1" customWidth="1"/>
    <col min="5640" max="5642" width="9.19921875" style="11" bestFit="1" customWidth="1"/>
    <col min="5643" max="5886" width="8.796875" style="11"/>
    <col min="5887" max="5887" width="3.19921875" style="11" bestFit="1" customWidth="1"/>
    <col min="5888" max="5888" width="14.5" style="11" bestFit="1" customWidth="1"/>
    <col min="5889" max="5892" width="11.5" style="11" customWidth="1"/>
    <col min="5893" max="5893" width="11.5" style="11" bestFit="1" customWidth="1"/>
    <col min="5894" max="5894" width="19.19921875" style="11" bestFit="1" customWidth="1"/>
    <col min="5895" max="5895" width="10.59765625" style="11" bestFit="1" customWidth="1"/>
    <col min="5896" max="5898" width="9.19921875" style="11" bestFit="1" customWidth="1"/>
    <col min="5899" max="6142" width="8.796875" style="11"/>
    <col min="6143" max="6143" width="3.19921875" style="11" bestFit="1" customWidth="1"/>
    <col min="6144" max="6144" width="14.5" style="11" bestFit="1" customWidth="1"/>
    <col min="6145" max="6148" width="11.5" style="11" customWidth="1"/>
    <col min="6149" max="6149" width="11.5" style="11" bestFit="1" customWidth="1"/>
    <col min="6150" max="6150" width="19.19921875" style="11" bestFit="1" customWidth="1"/>
    <col min="6151" max="6151" width="10.59765625" style="11" bestFit="1" customWidth="1"/>
    <col min="6152" max="6154" width="9.19921875" style="11" bestFit="1" customWidth="1"/>
    <col min="6155" max="6398" width="8.796875" style="11"/>
    <col min="6399" max="6399" width="3.19921875" style="11" bestFit="1" customWidth="1"/>
    <col min="6400" max="6400" width="14.5" style="11" bestFit="1" customWidth="1"/>
    <col min="6401" max="6404" width="11.5" style="11" customWidth="1"/>
    <col min="6405" max="6405" width="11.5" style="11" bestFit="1" customWidth="1"/>
    <col min="6406" max="6406" width="19.19921875" style="11" bestFit="1" customWidth="1"/>
    <col min="6407" max="6407" width="10.59765625" style="11" bestFit="1" customWidth="1"/>
    <col min="6408" max="6410" width="9.19921875" style="11" bestFit="1" customWidth="1"/>
    <col min="6411" max="6654" width="8.796875" style="11"/>
    <col min="6655" max="6655" width="3.19921875" style="11" bestFit="1" customWidth="1"/>
    <col min="6656" max="6656" width="14.5" style="11" bestFit="1" customWidth="1"/>
    <col min="6657" max="6660" width="11.5" style="11" customWidth="1"/>
    <col min="6661" max="6661" width="11.5" style="11" bestFit="1" customWidth="1"/>
    <col min="6662" max="6662" width="19.19921875" style="11" bestFit="1" customWidth="1"/>
    <col min="6663" max="6663" width="10.59765625" style="11" bestFit="1" customWidth="1"/>
    <col min="6664" max="6666" width="9.19921875" style="11" bestFit="1" customWidth="1"/>
    <col min="6667" max="6910" width="8.796875" style="11"/>
    <col min="6911" max="6911" width="3.19921875" style="11" bestFit="1" customWidth="1"/>
    <col min="6912" max="6912" width="14.5" style="11" bestFit="1" customWidth="1"/>
    <col min="6913" max="6916" width="11.5" style="11" customWidth="1"/>
    <col min="6917" max="6917" width="11.5" style="11" bestFit="1" customWidth="1"/>
    <col min="6918" max="6918" width="19.19921875" style="11" bestFit="1" customWidth="1"/>
    <col min="6919" max="6919" width="10.59765625" style="11" bestFit="1" customWidth="1"/>
    <col min="6920" max="6922" width="9.19921875" style="11" bestFit="1" customWidth="1"/>
    <col min="6923" max="7166" width="8.796875" style="11"/>
    <col min="7167" max="7167" width="3.19921875" style="11" bestFit="1" customWidth="1"/>
    <col min="7168" max="7168" width="14.5" style="11" bestFit="1" customWidth="1"/>
    <col min="7169" max="7172" width="11.5" style="11" customWidth="1"/>
    <col min="7173" max="7173" width="11.5" style="11" bestFit="1" customWidth="1"/>
    <col min="7174" max="7174" width="19.19921875" style="11" bestFit="1" customWidth="1"/>
    <col min="7175" max="7175" width="10.59765625" style="11" bestFit="1" customWidth="1"/>
    <col min="7176" max="7178" width="9.19921875" style="11" bestFit="1" customWidth="1"/>
    <col min="7179" max="7422" width="8.796875" style="11"/>
    <col min="7423" max="7423" width="3.19921875" style="11" bestFit="1" customWidth="1"/>
    <col min="7424" max="7424" width="14.5" style="11" bestFit="1" customWidth="1"/>
    <col min="7425" max="7428" width="11.5" style="11" customWidth="1"/>
    <col min="7429" max="7429" width="11.5" style="11" bestFit="1" customWidth="1"/>
    <col min="7430" max="7430" width="19.19921875" style="11" bestFit="1" customWidth="1"/>
    <col min="7431" max="7431" width="10.59765625" style="11" bestFit="1" customWidth="1"/>
    <col min="7432" max="7434" width="9.19921875" style="11" bestFit="1" customWidth="1"/>
    <col min="7435" max="7678" width="8.796875" style="11"/>
    <col min="7679" max="7679" width="3.19921875" style="11" bestFit="1" customWidth="1"/>
    <col min="7680" max="7680" width="14.5" style="11" bestFit="1" customWidth="1"/>
    <col min="7681" max="7684" width="11.5" style="11" customWidth="1"/>
    <col min="7685" max="7685" width="11.5" style="11" bestFit="1" customWidth="1"/>
    <col min="7686" max="7686" width="19.19921875" style="11" bestFit="1" customWidth="1"/>
    <col min="7687" max="7687" width="10.59765625" style="11" bestFit="1" customWidth="1"/>
    <col min="7688" max="7690" width="9.19921875" style="11" bestFit="1" customWidth="1"/>
    <col min="7691" max="7934" width="8.796875" style="11"/>
    <col min="7935" max="7935" width="3.19921875" style="11" bestFit="1" customWidth="1"/>
    <col min="7936" max="7936" width="14.5" style="11" bestFit="1" customWidth="1"/>
    <col min="7937" max="7940" width="11.5" style="11" customWidth="1"/>
    <col min="7941" max="7941" width="11.5" style="11" bestFit="1" customWidth="1"/>
    <col min="7942" max="7942" width="19.19921875" style="11" bestFit="1" customWidth="1"/>
    <col min="7943" max="7943" width="10.59765625" style="11" bestFit="1" customWidth="1"/>
    <col min="7944" max="7946" width="9.19921875" style="11" bestFit="1" customWidth="1"/>
    <col min="7947" max="8190" width="8.796875" style="11"/>
    <col min="8191" max="8191" width="3.19921875" style="11" bestFit="1" customWidth="1"/>
    <col min="8192" max="8192" width="14.5" style="11" bestFit="1" customWidth="1"/>
    <col min="8193" max="8196" width="11.5" style="11" customWidth="1"/>
    <col min="8197" max="8197" width="11.5" style="11" bestFit="1" customWidth="1"/>
    <col min="8198" max="8198" width="19.19921875" style="11" bestFit="1" customWidth="1"/>
    <col min="8199" max="8199" width="10.59765625" style="11" bestFit="1" customWidth="1"/>
    <col min="8200" max="8202" width="9.19921875" style="11" bestFit="1" customWidth="1"/>
    <col min="8203" max="8446" width="8.796875" style="11"/>
    <col min="8447" max="8447" width="3.19921875" style="11" bestFit="1" customWidth="1"/>
    <col min="8448" max="8448" width="14.5" style="11" bestFit="1" customWidth="1"/>
    <col min="8449" max="8452" width="11.5" style="11" customWidth="1"/>
    <col min="8453" max="8453" width="11.5" style="11" bestFit="1" customWidth="1"/>
    <col min="8454" max="8454" width="19.19921875" style="11" bestFit="1" customWidth="1"/>
    <col min="8455" max="8455" width="10.59765625" style="11" bestFit="1" customWidth="1"/>
    <col min="8456" max="8458" width="9.19921875" style="11" bestFit="1" customWidth="1"/>
    <col min="8459" max="8702" width="8.796875" style="11"/>
    <col min="8703" max="8703" width="3.19921875" style="11" bestFit="1" customWidth="1"/>
    <col min="8704" max="8704" width="14.5" style="11" bestFit="1" customWidth="1"/>
    <col min="8705" max="8708" width="11.5" style="11" customWidth="1"/>
    <col min="8709" max="8709" width="11.5" style="11" bestFit="1" customWidth="1"/>
    <col min="8710" max="8710" width="19.19921875" style="11" bestFit="1" customWidth="1"/>
    <col min="8711" max="8711" width="10.59765625" style="11" bestFit="1" customWidth="1"/>
    <col min="8712" max="8714" width="9.19921875" style="11" bestFit="1" customWidth="1"/>
    <col min="8715" max="8958" width="8.796875" style="11"/>
    <col min="8959" max="8959" width="3.19921875" style="11" bestFit="1" customWidth="1"/>
    <col min="8960" max="8960" width="14.5" style="11" bestFit="1" customWidth="1"/>
    <col min="8961" max="8964" width="11.5" style="11" customWidth="1"/>
    <col min="8965" max="8965" width="11.5" style="11" bestFit="1" customWidth="1"/>
    <col min="8966" max="8966" width="19.19921875" style="11" bestFit="1" customWidth="1"/>
    <col min="8967" max="8967" width="10.59765625" style="11" bestFit="1" customWidth="1"/>
    <col min="8968" max="8970" width="9.19921875" style="11" bestFit="1" customWidth="1"/>
    <col min="8971" max="9214" width="8.796875" style="11"/>
    <col min="9215" max="9215" width="3.19921875" style="11" bestFit="1" customWidth="1"/>
    <col min="9216" max="9216" width="14.5" style="11" bestFit="1" customWidth="1"/>
    <col min="9217" max="9220" width="11.5" style="11" customWidth="1"/>
    <col min="9221" max="9221" width="11.5" style="11" bestFit="1" customWidth="1"/>
    <col min="9222" max="9222" width="19.19921875" style="11" bestFit="1" customWidth="1"/>
    <col min="9223" max="9223" width="10.59765625" style="11" bestFit="1" customWidth="1"/>
    <col min="9224" max="9226" width="9.19921875" style="11" bestFit="1" customWidth="1"/>
    <col min="9227" max="9470" width="8.796875" style="11"/>
    <col min="9471" max="9471" width="3.19921875" style="11" bestFit="1" customWidth="1"/>
    <col min="9472" max="9472" width="14.5" style="11" bestFit="1" customWidth="1"/>
    <col min="9473" max="9476" width="11.5" style="11" customWidth="1"/>
    <col min="9477" max="9477" width="11.5" style="11" bestFit="1" customWidth="1"/>
    <col min="9478" max="9478" width="19.19921875" style="11" bestFit="1" customWidth="1"/>
    <col min="9479" max="9479" width="10.59765625" style="11" bestFit="1" customWidth="1"/>
    <col min="9480" max="9482" width="9.19921875" style="11" bestFit="1" customWidth="1"/>
    <col min="9483" max="9726" width="8.796875" style="11"/>
    <col min="9727" max="9727" width="3.19921875" style="11" bestFit="1" customWidth="1"/>
    <col min="9728" max="9728" width="14.5" style="11" bestFit="1" customWidth="1"/>
    <col min="9729" max="9732" width="11.5" style="11" customWidth="1"/>
    <col min="9733" max="9733" width="11.5" style="11" bestFit="1" customWidth="1"/>
    <col min="9734" max="9734" width="19.19921875" style="11" bestFit="1" customWidth="1"/>
    <col min="9735" max="9735" width="10.59765625" style="11" bestFit="1" customWidth="1"/>
    <col min="9736" max="9738" width="9.19921875" style="11" bestFit="1" customWidth="1"/>
    <col min="9739" max="9982" width="8.796875" style="11"/>
    <col min="9983" max="9983" width="3.19921875" style="11" bestFit="1" customWidth="1"/>
    <col min="9984" max="9984" width="14.5" style="11" bestFit="1" customWidth="1"/>
    <col min="9985" max="9988" width="11.5" style="11" customWidth="1"/>
    <col min="9989" max="9989" width="11.5" style="11" bestFit="1" customWidth="1"/>
    <col min="9990" max="9990" width="19.19921875" style="11" bestFit="1" customWidth="1"/>
    <col min="9991" max="9991" width="10.59765625" style="11" bestFit="1" customWidth="1"/>
    <col min="9992" max="9994" width="9.19921875" style="11" bestFit="1" customWidth="1"/>
    <col min="9995" max="10238" width="8.796875" style="11"/>
    <col min="10239" max="10239" width="3.19921875" style="11" bestFit="1" customWidth="1"/>
    <col min="10240" max="10240" width="14.5" style="11" bestFit="1" customWidth="1"/>
    <col min="10241" max="10244" width="11.5" style="11" customWidth="1"/>
    <col min="10245" max="10245" width="11.5" style="11" bestFit="1" customWidth="1"/>
    <col min="10246" max="10246" width="19.19921875" style="11" bestFit="1" customWidth="1"/>
    <col min="10247" max="10247" width="10.59765625" style="11" bestFit="1" customWidth="1"/>
    <col min="10248" max="10250" width="9.19921875" style="11" bestFit="1" customWidth="1"/>
    <col min="10251" max="10494" width="8.796875" style="11"/>
    <col min="10495" max="10495" width="3.19921875" style="11" bestFit="1" customWidth="1"/>
    <col min="10496" max="10496" width="14.5" style="11" bestFit="1" customWidth="1"/>
    <col min="10497" max="10500" width="11.5" style="11" customWidth="1"/>
    <col min="10501" max="10501" width="11.5" style="11" bestFit="1" customWidth="1"/>
    <col min="10502" max="10502" width="19.19921875" style="11" bestFit="1" customWidth="1"/>
    <col min="10503" max="10503" width="10.59765625" style="11" bestFit="1" customWidth="1"/>
    <col min="10504" max="10506" width="9.19921875" style="11" bestFit="1" customWidth="1"/>
    <col min="10507" max="10750" width="8.796875" style="11"/>
    <col min="10751" max="10751" width="3.19921875" style="11" bestFit="1" customWidth="1"/>
    <col min="10752" max="10752" width="14.5" style="11" bestFit="1" customWidth="1"/>
    <col min="10753" max="10756" width="11.5" style="11" customWidth="1"/>
    <col min="10757" max="10757" width="11.5" style="11" bestFit="1" customWidth="1"/>
    <col min="10758" max="10758" width="19.19921875" style="11" bestFit="1" customWidth="1"/>
    <col min="10759" max="10759" width="10.59765625" style="11" bestFit="1" customWidth="1"/>
    <col min="10760" max="10762" width="9.19921875" style="11" bestFit="1" customWidth="1"/>
    <col min="10763" max="11006" width="8.796875" style="11"/>
    <col min="11007" max="11007" width="3.19921875" style="11" bestFit="1" customWidth="1"/>
    <col min="11008" max="11008" width="14.5" style="11" bestFit="1" customWidth="1"/>
    <col min="11009" max="11012" width="11.5" style="11" customWidth="1"/>
    <col min="11013" max="11013" width="11.5" style="11" bestFit="1" customWidth="1"/>
    <col min="11014" max="11014" width="19.19921875" style="11" bestFit="1" customWidth="1"/>
    <col min="11015" max="11015" width="10.59765625" style="11" bestFit="1" customWidth="1"/>
    <col min="11016" max="11018" width="9.19921875" style="11" bestFit="1" customWidth="1"/>
    <col min="11019" max="11262" width="8.796875" style="11"/>
    <col min="11263" max="11263" width="3.19921875" style="11" bestFit="1" customWidth="1"/>
    <col min="11264" max="11264" width="14.5" style="11" bestFit="1" customWidth="1"/>
    <col min="11265" max="11268" width="11.5" style="11" customWidth="1"/>
    <col min="11269" max="11269" width="11.5" style="11" bestFit="1" customWidth="1"/>
    <col min="11270" max="11270" width="19.19921875" style="11" bestFit="1" customWidth="1"/>
    <col min="11271" max="11271" width="10.59765625" style="11" bestFit="1" customWidth="1"/>
    <col min="11272" max="11274" width="9.19921875" style="11" bestFit="1" customWidth="1"/>
    <col min="11275" max="11518" width="8.796875" style="11"/>
    <col min="11519" max="11519" width="3.19921875" style="11" bestFit="1" customWidth="1"/>
    <col min="11520" max="11520" width="14.5" style="11" bestFit="1" customWidth="1"/>
    <col min="11521" max="11524" width="11.5" style="11" customWidth="1"/>
    <col min="11525" max="11525" width="11.5" style="11" bestFit="1" customWidth="1"/>
    <col min="11526" max="11526" width="19.19921875" style="11" bestFit="1" customWidth="1"/>
    <col min="11527" max="11527" width="10.59765625" style="11" bestFit="1" customWidth="1"/>
    <col min="11528" max="11530" width="9.19921875" style="11" bestFit="1" customWidth="1"/>
    <col min="11531" max="11774" width="8.796875" style="11"/>
    <col min="11775" max="11775" width="3.19921875" style="11" bestFit="1" customWidth="1"/>
    <col min="11776" max="11776" width="14.5" style="11" bestFit="1" customWidth="1"/>
    <col min="11777" max="11780" width="11.5" style="11" customWidth="1"/>
    <col min="11781" max="11781" width="11.5" style="11" bestFit="1" customWidth="1"/>
    <col min="11782" max="11782" width="19.19921875" style="11" bestFit="1" customWidth="1"/>
    <col min="11783" max="11783" width="10.59765625" style="11" bestFit="1" customWidth="1"/>
    <col min="11784" max="11786" width="9.19921875" style="11" bestFit="1" customWidth="1"/>
    <col min="11787" max="12030" width="8.796875" style="11"/>
    <col min="12031" max="12031" width="3.19921875" style="11" bestFit="1" customWidth="1"/>
    <col min="12032" max="12032" width="14.5" style="11" bestFit="1" customWidth="1"/>
    <col min="12033" max="12036" width="11.5" style="11" customWidth="1"/>
    <col min="12037" max="12037" width="11.5" style="11" bestFit="1" customWidth="1"/>
    <col min="12038" max="12038" width="19.19921875" style="11" bestFit="1" customWidth="1"/>
    <col min="12039" max="12039" width="10.59765625" style="11" bestFit="1" customWidth="1"/>
    <col min="12040" max="12042" width="9.19921875" style="11" bestFit="1" customWidth="1"/>
    <col min="12043" max="12286" width="8.796875" style="11"/>
    <col min="12287" max="12287" width="3.19921875" style="11" bestFit="1" customWidth="1"/>
    <col min="12288" max="12288" width="14.5" style="11" bestFit="1" customWidth="1"/>
    <col min="12289" max="12292" width="11.5" style="11" customWidth="1"/>
    <col min="12293" max="12293" width="11.5" style="11" bestFit="1" customWidth="1"/>
    <col min="12294" max="12294" width="19.19921875" style="11" bestFit="1" customWidth="1"/>
    <col min="12295" max="12295" width="10.59765625" style="11" bestFit="1" customWidth="1"/>
    <col min="12296" max="12298" width="9.19921875" style="11" bestFit="1" customWidth="1"/>
    <col min="12299" max="12542" width="8.796875" style="11"/>
    <col min="12543" max="12543" width="3.19921875" style="11" bestFit="1" customWidth="1"/>
    <col min="12544" max="12544" width="14.5" style="11" bestFit="1" customWidth="1"/>
    <col min="12545" max="12548" width="11.5" style="11" customWidth="1"/>
    <col min="12549" max="12549" width="11.5" style="11" bestFit="1" customWidth="1"/>
    <col min="12550" max="12550" width="19.19921875" style="11" bestFit="1" customWidth="1"/>
    <col min="12551" max="12551" width="10.59765625" style="11" bestFit="1" customWidth="1"/>
    <col min="12552" max="12554" width="9.19921875" style="11" bestFit="1" customWidth="1"/>
    <col min="12555" max="12798" width="8.796875" style="11"/>
    <col min="12799" max="12799" width="3.19921875" style="11" bestFit="1" customWidth="1"/>
    <col min="12800" max="12800" width="14.5" style="11" bestFit="1" customWidth="1"/>
    <col min="12801" max="12804" width="11.5" style="11" customWidth="1"/>
    <col min="12805" max="12805" width="11.5" style="11" bestFit="1" customWidth="1"/>
    <col min="12806" max="12806" width="19.19921875" style="11" bestFit="1" customWidth="1"/>
    <col min="12807" max="12807" width="10.59765625" style="11" bestFit="1" customWidth="1"/>
    <col min="12808" max="12810" width="9.19921875" style="11" bestFit="1" customWidth="1"/>
    <col min="12811" max="13054" width="8.796875" style="11"/>
    <col min="13055" max="13055" width="3.19921875" style="11" bestFit="1" customWidth="1"/>
    <col min="13056" max="13056" width="14.5" style="11" bestFit="1" customWidth="1"/>
    <col min="13057" max="13060" width="11.5" style="11" customWidth="1"/>
    <col min="13061" max="13061" width="11.5" style="11" bestFit="1" customWidth="1"/>
    <col min="13062" max="13062" width="19.19921875" style="11" bestFit="1" customWidth="1"/>
    <col min="13063" max="13063" width="10.59765625" style="11" bestFit="1" customWidth="1"/>
    <col min="13064" max="13066" width="9.19921875" style="11" bestFit="1" customWidth="1"/>
    <col min="13067" max="13310" width="8.796875" style="11"/>
    <col min="13311" max="13311" width="3.19921875" style="11" bestFit="1" customWidth="1"/>
    <col min="13312" max="13312" width="14.5" style="11" bestFit="1" customWidth="1"/>
    <col min="13313" max="13316" width="11.5" style="11" customWidth="1"/>
    <col min="13317" max="13317" width="11.5" style="11" bestFit="1" customWidth="1"/>
    <col min="13318" max="13318" width="19.19921875" style="11" bestFit="1" customWidth="1"/>
    <col min="13319" max="13319" width="10.59765625" style="11" bestFit="1" customWidth="1"/>
    <col min="13320" max="13322" width="9.19921875" style="11" bestFit="1" customWidth="1"/>
    <col min="13323" max="13566" width="8.796875" style="11"/>
    <col min="13567" max="13567" width="3.19921875" style="11" bestFit="1" customWidth="1"/>
    <col min="13568" max="13568" width="14.5" style="11" bestFit="1" customWidth="1"/>
    <col min="13569" max="13572" width="11.5" style="11" customWidth="1"/>
    <col min="13573" max="13573" width="11.5" style="11" bestFit="1" customWidth="1"/>
    <col min="13574" max="13574" width="19.19921875" style="11" bestFit="1" customWidth="1"/>
    <col min="13575" max="13575" width="10.59765625" style="11" bestFit="1" customWidth="1"/>
    <col min="13576" max="13578" width="9.19921875" style="11" bestFit="1" customWidth="1"/>
    <col min="13579" max="13822" width="8.796875" style="11"/>
    <col min="13823" max="13823" width="3.19921875" style="11" bestFit="1" customWidth="1"/>
    <col min="13824" max="13824" width="14.5" style="11" bestFit="1" customWidth="1"/>
    <col min="13825" max="13828" width="11.5" style="11" customWidth="1"/>
    <col min="13829" max="13829" width="11.5" style="11" bestFit="1" customWidth="1"/>
    <col min="13830" max="13830" width="19.19921875" style="11" bestFit="1" customWidth="1"/>
    <col min="13831" max="13831" width="10.59765625" style="11" bestFit="1" customWidth="1"/>
    <col min="13832" max="13834" width="9.19921875" style="11" bestFit="1" customWidth="1"/>
    <col min="13835" max="14078" width="8.796875" style="11"/>
    <col min="14079" max="14079" width="3.19921875" style="11" bestFit="1" customWidth="1"/>
    <col min="14080" max="14080" width="14.5" style="11" bestFit="1" customWidth="1"/>
    <col min="14081" max="14084" width="11.5" style="11" customWidth="1"/>
    <col min="14085" max="14085" width="11.5" style="11" bestFit="1" customWidth="1"/>
    <col min="14086" max="14086" width="19.19921875" style="11" bestFit="1" customWidth="1"/>
    <col min="14087" max="14087" width="10.59765625" style="11" bestFit="1" customWidth="1"/>
    <col min="14088" max="14090" width="9.19921875" style="11" bestFit="1" customWidth="1"/>
    <col min="14091" max="14334" width="8.796875" style="11"/>
    <col min="14335" max="14335" width="3.19921875" style="11" bestFit="1" customWidth="1"/>
    <col min="14336" max="14336" width="14.5" style="11" bestFit="1" customWidth="1"/>
    <col min="14337" max="14340" width="11.5" style="11" customWidth="1"/>
    <col min="14341" max="14341" width="11.5" style="11" bestFit="1" customWidth="1"/>
    <col min="14342" max="14342" width="19.19921875" style="11" bestFit="1" customWidth="1"/>
    <col min="14343" max="14343" width="10.59765625" style="11" bestFit="1" customWidth="1"/>
    <col min="14344" max="14346" width="9.19921875" style="11" bestFit="1" customWidth="1"/>
    <col min="14347" max="14590" width="8.796875" style="11"/>
    <col min="14591" max="14591" width="3.19921875" style="11" bestFit="1" customWidth="1"/>
    <col min="14592" max="14592" width="14.5" style="11" bestFit="1" customWidth="1"/>
    <col min="14593" max="14596" width="11.5" style="11" customWidth="1"/>
    <col min="14597" max="14597" width="11.5" style="11" bestFit="1" customWidth="1"/>
    <col min="14598" max="14598" width="19.19921875" style="11" bestFit="1" customWidth="1"/>
    <col min="14599" max="14599" width="10.59765625" style="11" bestFit="1" customWidth="1"/>
    <col min="14600" max="14602" width="9.19921875" style="11" bestFit="1" customWidth="1"/>
    <col min="14603" max="14846" width="8.796875" style="11"/>
    <col min="14847" max="14847" width="3.19921875" style="11" bestFit="1" customWidth="1"/>
    <col min="14848" max="14848" width="14.5" style="11" bestFit="1" customWidth="1"/>
    <col min="14849" max="14852" width="11.5" style="11" customWidth="1"/>
    <col min="14853" max="14853" width="11.5" style="11" bestFit="1" customWidth="1"/>
    <col min="14854" max="14854" width="19.19921875" style="11" bestFit="1" customWidth="1"/>
    <col min="14855" max="14855" width="10.59765625" style="11" bestFit="1" customWidth="1"/>
    <col min="14856" max="14858" width="9.19921875" style="11" bestFit="1" customWidth="1"/>
    <col min="14859" max="15102" width="8.796875" style="11"/>
    <col min="15103" max="15103" width="3.19921875" style="11" bestFit="1" customWidth="1"/>
    <col min="15104" max="15104" width="14.5" style="11" bestFit="1" customWidth="1"/>
    <col min="15105" max="15108" width="11.5" style="11" customWidth="1"/>
    <col min="15109" max="15109" width="11.5" style="11" bestFit="1" customWidth="1"/>
    <col min="15110" max="15110" width="19.19921875" style="11" bestFit="1" customWidth="1"/>
    <col min="15111" max="15111" width="10.59765625" style="11" bestFit="1" customWidth="1"/>
    <col min="15112" max="15114" width="9.19921875" style="11" bestFit="1" customWidth="1"/>
    <col min="15115" max="15358" width="8.796875" style="11"/>
    <col min="15359" max="15359" width="3.19921875" style="11" bestFit="1" customWidth="1"/>
    <col min="15360" max="15360" width="14.5" style="11" bestFit="1" customWidth="1"/>
    <col min="15361" max="15364" width="11.5" style="11" customWidth="1"/>
    <col min="15365" max="15365" width="11.5" style="11" bestFit="1" customWidth="1"/>
    <col min="15366" max="15366" width="19.19921875" style="11" bestFit="1" customWidth="1"/>
    <col min="15367" max="15367" width="10.59765625" style="11" bestFit="1" customWidth="1"/>
    <col min="15368" max="15370" width="9.19921875" style="11" bestFit="1" customWidth="1"/>
    <col min="15371" max="15614" width="8.796875" style="11"/>
    <col min="15615" max="15615" width="3.19921875" style="11" bestFit="1" customWidth="1"/>
    <col min="15616" max="15616" width="14.5" style="11" bestFit="1" customWidth="1"/>
    <col min="15617" max="15620" width="11.5" style="11" customWidth="1"/>
    <col min="15621" max="15621" width="11.5" style="11" bestFit="1" customWidth="1"/>
    <col min="15622" max="15622" width="19.19921875" style="11" bestFit="1" customWidth="1"/>
    <col min="15623" max="15623" width="10.59765625" style="11" bestFit="1" customWidth="1"/>
    <col min="15624" max="15626" width="9.19921875" style="11" bestFit="1" customWidth="1"/>
    <col min="15627" max="15870" width="8.796875" style="11"/>
    <col min="15871" max="15871" width="3.19921875" style="11" bestFit="1" customWidth="1"/>
    <col min="15872" max="15872" width="14.5" style="11" bestFit="1" customWidth="1"/>
    <col min="15873" max="15876" width="11.5" style="11" customWidth="1"/>
    <col min="15877" max="15877" width="11.5" style="11" bestFit="1" customWidth="1"/>
    <col min="15878" max="15878" width="19.19921875" style="11" bestFit="1" customWidth="1"/>
    <col min="15879" max="15879" width="10.59765625" style="11" bestFit="1" customWidth="1"/>
    <col min="15880" max="15882" width="9.19921875" style="11" bestFit="1" customWidth="1"/>
    <col min="15883" max="16126" width="8.796875" style="11"/>
    <col min="16127" max="16127" width="3.19921875" style="11" bestFit="1" customWidth="1"/>
    <col min="16128" max="16128" width="14.5" style="11" bestFit="1" customWidth="1"/>
    <col min="16129" max="16132" width="11.5" style="11" customWidth="1"/>
    <col min="16133" max="16133" width="11.5" style="11" bestFit="1" customWidth="1"/>
    <col min="16134" max="16134" width="19.19921875" style="11" bestFit="1" customWidth="1"/>
    <col min="16135" max="16135" width="10.59765625" style="11" bestFit="1" customWidth="1"/>
    <col min="16136" max="16138" width="9.19921875" style="11" bestFit="1" customWidth="1"/>
    <col min="16139" max="16384" width="8.796875" style="11"/>
  </cols>
  <sheetData>
    <row r="1" spans="1:32" ht="6" customHeight="1"/>
    <row r="2" spans="1:32" s="37" customFormat="1" ht="15" customHeight="1" thickBot="1">
      <c r="B2" s="430" t="s">
        <v>95</v>
      </c>
      <c r="C2" s="432" t="s">
        <v>84</v>
      </c>
      <c r="D2" s="819"/>
      <c r="E2" s="39" t="s">
        <v>85</v>
      </c>
      <c r="F2" s="39" t="s">
        <v>86</v>
      </c>
      <c r="J2" s="38">
        <v>45200</v>
      </c>
      <c r="K2" s="37" t="str">
        <f t="shared" ref="K2:K29" si="0">L2&amp;M2&amp;N2&amp;O2</f>
        <v>2023(令和5)年</v>
      </c>
      <c r="L2" s="37">
        <v>2023</v>
      </c>
      <c r="M2" s="37" t="s">
        <v>87</v>
      </c>
      <c r="N2" s="40" t="s">
        <v>136</v>
      </c>
      <c r="O2" s="37" t="s">
        <v>88</v>
      </c>
      <c r="P2" s="37">
        <v>1</v>
      </c>
      <c r="Q2" s="37" t="s">
        <v>89</v>
      </c>
      <c r="R2" s="41">
        <f>IF(E3="","",DATEVALUE(W3&amp;"/"&amp;E3&amp;"/"&amp;1))</f>
        <v>45261</v>
      </c>
      <c r="S2" s="41" t="s">
        <v>90</v>
      </c>
      <c r="T2" s="41">
        <f>IF(E3="","",DATEVALUE(W3&amp;"/"&amp;E3&amp;"/"&amp;1))</f>
        <v>45261</v>
      </c>
      <c r="U2" s="41" t="s">
        <v>90</v>
      </c>
      <c r="V2" s="41"/>
      <c r="W2" s="37" t="s">
        <v>95</v>
      </c>
    </row>
    <row r="3" spans="1:32" s="37" customFormat="1" ht="15" customHeight="1" thickTop="1" thickBot="1">
      <c r="B3" s="431"/>
      <c r="C3" s="820" t="s">
        <v>164</v>
      </c>
      <c r="D3" s="821"/>
      <c r="E3" s="80">
        <v>12</v>
      </c>
      <c r="F3" s="81">
        <v>45275</v>
      </c>
      <c r="J3" s="38">
        <v>45231</v>
      </c>
      <c r="K3" s="37" t="str">
        <f t="shared" si="0"/>
        <v>2024(令和6)年</v>
      </c>
      <c r="L3" s="37">
        <v>2024</v>
      </c>
      <c r="M3" s="37" t="s">
        <v>87</v>
      </c>
      <c r="N3" s="40" t="s">
        <v>137</v>
      </c>
      <c r="O3" s="37" t="s">
        <v>88</v>
      </c>
      <c r="P3" s="37">
        <v>2</v>
      </c>
      <c r="Q3" s="37" t="s">
        <v>91</v>
      </c>
      <c r="R3" s="41">
        <f>IF(R2="","",R2+1)</f>
        <v>45262</v>
      </c>
      <c r="S3" s="41" t="s">
        <v>92</v>
      </c>
      <c r="T3" s="41">
        <f>IF(T2="","",T2+1)</f>
        <v>45262</v>
      </c>
      <c r="U3" s="41" t="s">
        <v>92</v>
      </c>
      <c r="V3" s="41"/>
      <c r="W3" s="37">
        <f>IF(C3="","",VLOOKUP(C3,K:R,2,FALSE))</f>
        <v>2023</v>
      </c>
      <c r="X3" s="37" t="s">
        <v>84</v>
      </c>
      <c r="Y3" s="37">
        <f>IF(E3="","",E3)</f>
        <v>12</v>
      </c>
      <c r="Z3" s="37" t="s">
        <v>85</v>
      </c>
      <c r="AA3" s="41">
        <f>IF(F3="","",F3)</f>
        <v>45275</v>
      </c>
      <c r="AB3" s="41" t="s">
        <v>86</v>
      </c>
      <c r="AC3" s="37" t="str">
        <f>IF(C3="","　　　年",DBCS(VLOOKUP(C3,K:N,4,FALSE))&amp;"年")</f>
        <v>令和５年</v>
      </c>
      <c r="AD3" s="37" t="str">
        <f>IF(E3="","　　　月",DBCS(VLOOKUP(E3,P:Q,2,FALSE)))</f>
        <v>１２月</v>
      </c>
      <c r="AE3" s="41" t="str">
        <f>IF(F3="","　　　日",DBCS(VLOOKUP(F3,T:U,2,FALSE)))</f>
        <v>１５日</v>
      </c>
      <c r="AF3" s="42" t="str">
        <f>IFERROR(AC3&amp;AD3&amp;AE3,"申請日の日付が正しくありません。")</f>
        <v>令和５年１２月１５日</v>
      </c>
    </row>
    <row r="4" spans="1:32" s="37" customFormat="1" ht="15" customHeight="1" thickTop="1">
      <c r="A4" s="334" t="s">
        <v>319</v>
      </c>
      <c r="B4" s="334"/>
      <c r="C4" s="37" t="s">
        <v>165</v>
      </c>
      <c r="J4" s="38">
        <v>45261</v>
      </c>
      <c r="K4" s="37" t="str">
        <f t="shared" si="0"/>
        <v>2025(令和7)年</v>
      </c>
      <c r="L4" s="37">
        <v>2025</v>
      </c>
      <c r="M4" s="37" t="s">
        <v>87</v>
      </c>
      <c r="N4" s="40" t="s">
        <v>138</v>
      </c>
      <c r="O4" s="37" t="s">
        <v>88</v>
      </c>
      <c r="P4" s="37">
        <v>3</v>
      </c>
      <c r="Q4" s="37" t="s">
        <v>93</v>
      </c>
      <c r="R4" s="41">
        <f>IF(R3="","",R3+1)</f>
        <v>45263</v>
      </c>
      <c r="S4" s="41" t="s">
        <v>94</v>
      </c>
      <c r="T4" s="41">
        <f>IF(T3="","",T3+1)</f>
        <v>45263</v>
      </c>
      <c r="U4" s="41" t="s">
        <v>94</v>
      </c>
      <c r="V4" s="41"/>
    </row>
    <row r="5" spans="1:32" s="37" customFormat="1" ht="15" customHeight="1">
      <c r="A5" s="335" t="s">
        <v>320</v>
      </c>
      <c r="B5" s="335"/>
      <c r="J5" s="38">
        <v>45292</v>
      </c>
      <c r="K5" s="37" t="str">
        <f t="shared" si="0"/>
        <v>2026(令和8)年</v>
      </c>
      <c r="L5" s="37">
        <v>2026</v>
      </c>
      <c r="M5" s="37" t="s">
        <v>87</v>
      </c>
      <c r="N5" s="40" t="s">
        <v>139</v>
      </c>
      <c r="O5" s="37" t="s">
        <v>88</v>
      </c>
      <c r="P5" s="37">
        <v>4</v>
      </c>
      <c r="Q5" s="37" t="s">
        <v>96</v>
      </c>
      <c r="R5" s="41">
        <f>IF(R4="","",R4+1)</f>
        <v>45264</v>
      </c>
      <c r="S5" s="41" t="s">
        <v>97</v>
      </c>
      <c r="T5" s="41">
        <f>IF(T4="","",T4+1)</f>
        <v>45264</v>
      </c>
      <c r="U5" s="41" t="s">
        <v>97</v>
      </c>
      <c r="V5" s="41"/>
    </row>
    <row r="6" spans="1:32" s="37" customFormat="1" ht="15" customHeight="1">
      <c r="B6" s="43" t="s">
        <v>102</v>
      </c>
      <c r="C6" s="43" t="s">
        <v>37</v>
      </c>
      <c r="D6" s="816" t="s">
        <v>57</v>
      </c>
      <c r="E6" s="817"/>
      <c r="F6" s="818"/>
      <c r="J6" s="38">
        <v>45323</v>
      </c>
      <c r="K6" s="37" t="str">
        <f t="shared" si="0"/>
        <v>2027(令和9)年</v>
      </c>
      <c r="L6" s="37">
        <v>2027</v>
      </c>
      <c r="M6" s="37" t="s">
        <v>87</v>
      </c>
      <c r="N6" s="40" t="s">
        <v>140</v>
      </c>
      <c r="O6" s="37" t="s">
        <v>88</v>
      </c>
      <c r="P6" s="37">
        <v>5</v>
      </c>
      <c r="Q6" s="37" t="s">
        <v>98</v>
      </c>
      <c r="R6" s="41">
        <f t="shared" ref="R6:R29" si="1">IF(R5="","",R5+1)</f>
        <v>45265</v>
      </c>
      <c r="S6" s="41" t="s">
        <v>99</v>
      </c>
      <c r="T6" s="41">
        <f t="shared" ref="T6:T29" si="2">IF(T5="","",T5+1)</f>
        <v>45265</v>
      </c>
      <c r="U6" s="41" t="s">
        <v>99</v>
      </c>
      <c r="V6" s="41"/>
    </row>
    <row r="7" spans="1:32" s="37" customFormat="1" ht="15" customHeight="1">
      <c r="C7" s="43" t="s">
        <v>38</v>
      </c>
      <c r="D7" s="816" t="s">
        <v>34</v>
      </c>
      <c r="E7" s="817"/>
      <c r="F7" s="818"/>
      <c r="J7" s="38">
        <v>45352</v>
      </c>
      <c r="K7" s="37" t="str">
        <f t="shared" si="0"/>
        <v>2028(令和10)年</v>
      </c>
      <c r="L7" s="37">
        <v>2028</v>
      </c>
      <c r="M7" s="37" t="s">
        <v>87</v>
      </c>
      <c r="N7" s="40" t="s">
        <v>141</v>
      </c>
      <c r="O7" s="37" t="s">
        <v>88</v>
      </c>
      <c r="P7" s="37">
        <v>6</v>
      </c>
      <c r="Q7" s="37" t="s">
        <v>100</v>
      </c>
      <c r="R7" s="41">
        <f t="shared" si="1"/>
        <v>45266</v>
      </c>
      <c r="S7" s="41" t="s">
        <v>101</v>
      </c>
      <c r="T7" s="41">
        <f t="shared" si="2"/>
        <v>45266</v>
      </c>
      <c r="U7" s="41" t="s">
        <v>101</v>
      </c>
      <c r="V7" s="41"/>
    </row>
    <row r="8" spans="1:32" s="37" customFormat="1" ht="15" customHeight="1">
      <c r="C8" s="43" t="s">
        <v>39</v>
      </c>
      <c r="D8" s="816" t="s">
        <v>35</v>
      </c>
      <c r="E8" s="817"/>
      <c r="F8" s="818"/>
      <c r="J8" s="38">
        <v>45383</v>
      </c>
      <c r="K8" s="37" t="str">
        <f t="shared" si="0"/>
        <v>2029(令和11)年</v>
      </c>
      <c r="L8" s="37">
        <v>2029</v>
      </c>
      <c r="M8" s="37" t="s">
        <v>87</v>
      </c>
      <c r="N8" s="40" t="s">
        <v>142</v>
      </c>
      <c r="O8" s="37" t="s">
        <v>88</v>
      </c>
      <c r="P8" s="37">
        <v>7</v>
      </c>
      <c r="Q8" s="37" t="s">
        <v>103</v>
      </c>
      <c r="R8" s="41">
        <f>IF(R7="","",R7+1)</f>
        <v>45267</v>
      </c>
      <c r="S8" s="41" t="s">
        <v>104</v>
      </c>
      <c r="T8" s="41">
        <f>IF(T7="","",T7+1)</f>
        <v>45267</v>
      </c>
      <c r="U8" s="41" t="s">
        <v>104</v>
      </c>
      <c r="V8" s="41"/>
    </row>
    <row r="9" spans="1:32" s="37" customFormat="1" ht="15" customHeight="1">
      <c r="C9" s="43" t="s">
        <v>40</v>
      </c>
      <c r="D9" s="822" t="s">
        <v>36</v>
      </c>
      <c r="E9" s="823"/>
      <c r="F9" s="818"/>
      <c r="J9" s="38">
        <v>45413</v>
      </c>
      <c r="K9" s="37" t="str">
        <f t="shared" si="0"/>
        <v>2030(令和12)年</v>
      </c>
      <c r="L9" s="37">
        <v>2030</v>
      </c>
      <c r="M9" s="37" t="s">
        <v>87</v>
      </c>
      <c r="N9" s="40" t="s">
        <v>143</v>
      </c>
      <c r="O9" s="37" t="s">
        <v>88</v>
      </c>
      <c r="P9" s="37">
        <v>8</v>
      </c>
      <c r="Q9" s="37" t="s">
        <v>105</v>
      </c>
      <c r="R9" s="41">
        <f t="shared" si="1"/>
        <v>45268</v>
      </c>
      <c r="S9" s="41" t="s">
        <v>106</v>
      </c>
      <c r="T9" s="41">
        <f t="shared" si="2"/>
        <v>45268</v>
      </c>
      <c r="U9" s="41" t="s">
        <v>106</v>
      </c>
      <c r="V9" s="41"/>
    </row>
    <row r="10" spans="1:32" s="37" customFormat="1" ht="15" customHeight="1">
      <c r="C10" s="43" t="s">
        <v>47</v>
      </c>
      <c r="D10" s="816"/>
      <c r="E10" s="817"/>
      <c r="F10" s="818"/>
      <c r="J10" s="38">
        <v>45444</v>
      </c>
      <c r="K10" s="37" t="str">
        <f t="shared" si="0"/>
        <v>2031(令和13)年</v>
      </c>
      <c r="L10" s="37">
        <v>2031</v>
      </c>
      <c r="M10" s="37" t="s">
        <v>87</v>
      </c>
      <c r="N10" s="40" t="s">
        <v>144</v>
      </c>
      <c r="O10" s="37" t="s">
        <v>88</v>
      </c>
      <c r="P10" s="37">
        <v>9</v>
      </c>
      <c r="Q10" s="37" t="s">
        <v>107</v>
      </c>
      <c r="R10" s="41">
        <f t="shared" si="1"/>
        <v>45269</v>
      </c>
      <c r="S10" s="41" t="s">
        <v>108</v>
      </c>
      <c r="T10" s="41">
        <f t="shared" si="2"/>
        <v>45269</v>
      </c>
      <c r="U10" s="41" t="s">
        <v>108</v>
      </c>
      <c r="V10" s="41"/>
    </row>
    <row r="11" spans="1:32" s="37" customFormat="1" ht="15" customHeight="1">
      <c r="C11" s="43" t="s">
        <v>113</v>
      </c>
      <c r="D11" s="822"/>
      <c r="E11" s="823"/>
      <c r="F11" s="818"/>
      <c r="J11" s="38">
        <v>45474</v>
      </c>
      <c r="K11" s="37" t="str">
        <f t="shared" si="0"/>
        <v>2032(令和14)年</v>
      </c>
      <c r="L11" s="37">
        <v>2032</v>
      </c>
      <c r="M11" s="37" t="s">
        <v>87</v>
      </c>
      <c r="N11" s="40" t="s">
        <v>145</v>
      </c>
      <c r="O11" s="37" t="s">
        <v>88</v>
      </c>
      <c r="P11" s="37">
        <v>10</v>
      </c>
      <c r="Q11" s="37" t="s">
        <v>109</v>
      </c>
      <c r="R11" s="41">
        <f t="shared" si="1"/>
        <v>45270</v>
      </c>
      <c r="S11" s="41" t="s">
        <v>110</v>
      </c>
      <c r="T11" s="41">
        <f t="shared" si="2"/>
        <v>45270</v>
      </c>
      <c r="U11" s="41" t="s">
        <v>110</v>
      </c>
      <c r="V11" s="41"/>
    </row>
    <row r="12" spans="1:32" s="37" customFormat="1" ht="15" customHeight="1" thickBot="1">
      <c r="C12" s="43"/>
      <c r="J12" s="38">
        <v>45505</v>
      </c>
      <c r="K12" s="37" t="str">
        <f t="shared" si="0"/>
        <v>2033(令和15)年</v>
      </c>
      <c r="L12" s="37">
        <v>2033</v>
      </c>
      <c r="M12" s="37" t="s">
        <v>87</v>
      </c>
      <c r="N12" s="40" t="s">
        <v>146</v>
      </c>
      <c r="O12" s="37" t="s">
        <v>88</v>
      </c>
      <c r="P12" s="37">
        <v>11</v>
      </c>
      <c r="Q12" s="37" t="s">
        <v>111</v>
      </c>
      <c r="R12" s="41">
        <f t="shared" si="1"/>
        <v>45271</v>
      </c>
      <c r="S12" s="41" t="s">
        <v>112</v>
      </c>
      <c r="T12" s="41">
        <f t="shared" si="2"/>
        <v>45271</v>
      </c>
      <c r="U12" s="41" t="s">
        <v>112</v>
      </c>
      <c r="V12" s="41"/>
    </row>
    <row r="13" spans="1:32" s="37" customFormat="1" ht="15" customHeight="1" thickTop="1" thickBot="1">
      <c r="B13" s="44" t="s">
        <v>117</v>
      </c>
      <c r="C13" s="824">
        <v>45200</v>
      </c>
      <c r="D13" s="825"/>
      <c r="J13" s="38">
        <v>45536</v>
      </c>
      <c r="K13" s="37" t="str">
        <f t="shared" si="0"/>
        <v>2034(令和16)年</v>
      </c>
      <c r="L13" s="37">
        <v>2034</v>
      </c>
      <c r="M13" s="37" t="s">
        <v>87</v>
      </c>
      <c r="N13" s="40" t="s">
        <v>147</v>
      </c>
      <c r="O13" s="37" t="s">
        <v>88</v>
      </c>
      <c r="P13" s="37">
        <v>12</v>
      </c>
      <c r="Q13" s="37" t="s">
        <v>114</v>
      </c>
      <c r="R13" s="41">
        <f t="shared" si="1"/>
        <v>45272</v>
      </c>
      <c r="S13" s="41" t="s">
        <v>115</v>
      </c>
      <c r="T13" s="41">
        <f t="shared" si="2"/>
        <v>45272</v>
      </c>
      <c r="U13" s="41" t="s">
        <v>115</v>
      </c>
      <c r="V13" s="41"/>
    </row>
    <row r="14" spans="1:32" s="37" customFormat="1" ht="15" customHeight="1" thickTop="1" thickBot="1">
      <c r="B14" s="44"/>
      <c r="C14" s="44"/>
      <c r="H14" s="38"/>
      <c r="I14" s="38"/>
      <c r="J14" s="38">
        <v>45566</v>
      </c>
      <c r="K14" s="37" t="str">
        <f t="shared" si="0"/>
        <v>2035(令和17)年</v>
      </c>
      <c r="L14" s="37">
        <v>2035</v>
      </c>
      <c r="M14" s="37" t="s">
        <v>87</v>
      </c>
      <c r="N14" s="40" t="s">
        <v>148</v>
      </c>
      <c r="O14" s="37" t="s">
        <v>88</v>
      </c>
      <c r="R14" s="41">
        <f>IF(R13="","",R13+1)</f>
        <v>45273</v>
      </c>
      <c r="S14" s="41" t="s">
        <v>116</v>
      </c>
      <c r="T14" s="41">
        <f>IF(T13="","",T13+1)</f>
        <v>45273</v>
      </c>
      <c r="U14" s="41" t="s">
        <v>116</v>
      </c>
      <c r="V14" s="41"/>
    </row>
    <row r="15" spans="1:32" ht="40.049999999999997" customHeight="1">
      <c r="A15" s="426" t="s">
        <v>61</v>
      </c>
      <c r="B15" s="427"/>
      <c r="C15" s="297" t="s">
        <v>191</v>
      </c>
      <c r="D15" s="298" t="s">
        <v>321</v>
      </c>
      <c r="E15" s="298" t="s">
        <v>323</v>
      </c>
      <c r="F15" s="299" t="s">
        <v>194</v>
      </c>
      <c r="G15" s="14"/>
      <c r="J15" s="38">
        <v>45597</v>
      </c>
      <c r="K15" s="37" t="str">
        <f t="shared" si="0"/>
        <v>2036(令和18)年</v>
      </c>
      <c r="L15" s="37">
        <v>2036</v>
      </c>
      <c r="M15" s="37" t="s">
        <v>87</v>
      </c>
      <c r="N15" s="40" t="s">
        <v>149</v>
      </c>
      <c r="O15" s="37" t="s">
        <v>88</v>
      </c>
      <c r="R15" s="41">
        <f t="shared" si="1"/>
        <v>45274</v>
      </c>
      <c r="S15" s="41" t="s">
        <v>118</v>
      </c>
      <c r="T15" s="41">
        <f t="shared" si="2"/>
        <v>45274</v>
      </c>
      <c r="U15" s="41" t="s">
        <v>118</v>
      </c>
      <c r="V15" s="41"/>
    </row>
    <row r="16" spans="1:32" ht="40.049999999999997" customHeight="1" thickBot="1">
      <c r="A16" s="428" t="s">
        <v>225</v>
      </c>
      <c r="B16" s="429"/>
      <c r="C16" s="18" t="s">
        <v>53</v>
      </c>
      <c r="D16" s="82" t="s">
        <v>322</v>
      </c>
      <c r="E16" s="82" t="s">
        <v>324</v>
      </c>
      <c r="F16" s="83" t="s">
        <v>56</v>
      </c>
      <c r="G16" s="14"/>
      <c r="J16" s="38">
        <v>45627</v>
      </c>
      <c r="K16" s="37" t="str">
        <f t="shared" si="0"/>
        <v>2037(令和19)年</v>
      </c>
      <c r="L16" s="37">
        <v>2037</v>
      </c>
      <c r="M16" s="37" t="s">
        <v>87</v>
      </c>
      <c r="N16" s="40" t="s">
        <v>150</v>
      </c>
      <c r="O16" s="37" t="s">
        <v>88</v>
      </c>
      <c r="R16" s="41">
        <f>IF(R15="","",R15+1)</f>
        <v>45275</v>
      </c>
      <c r="S16" s="41" t="s">
        <v>119</v>
      </c>
      <c r="T16" s="41">
        <f>IF(T15="","",T15+1)</f>
        <v>45275</v>
      </c>
      <c r="U16" s="41" t="s">
        <v>119</v>
      </c>
      <c r="V16" s="41"/>
    </row>
    <row r="17" spans="1:22" s="37" customFormat="1" ht="15" customHeight="1">
      <c r="A17" s="15"/>
      <c r="B17" s="14"/>
      <c r="C17" s="17"/>
      <c r="D17" s="17"/>
      <c r="E17" s="17"/>
      <c r="F17" s="17"/>
      <c r="G17" s="119" t="s">
        <v>226</v>
      </c>
      <c r="H17" s="11"/>
      <c r="I17" s="11"/>
      <c r="J17" s="38">
        <v>45658</v>
      </c>
      <c r="K17" s="37" t="str">
        <f t="shared" si="0"/>
        <v>2038(令和20)年</v>
      </c>
      <c r="L17" s="37">
        <v>2038</v>
      </c>
      <c r="M17" s="37" t="s">
        <v>87</v>
      </c>
      <c r="N17" s="40" t="s">
        <v>151</v>
      </c>
      <c r="O17" s="37" t="s">
        <v>88</v>
      </c>
      <c r="R17" s="41">
        <f t="shared" si="1"/>
        <v>45276</v>
      </c>
      <c r="S17" s="41" t="s">
        <v>120</v>
      </c>
      <c r="T17" s="41">
        <f t="shared" si="2"/>
        <v>45276</v>
      </c>
      <c r="U17" s="41" t="s">
        <v>120</v>
      </c>
      <c r="V17" s="41"/>
    </row>
    <row r="18" spans="1:22" s="37" customFormat="1" ht="30" customHeight="1">
      <c r="A18" s="424" t="s">
        <v>224</v>
      </c>
      <c r="B18" s="425"/>
      <c r="C18" s="184" t="s">
        <v>281</v>
      </c>
      <c r="D18" s="184" t="s">
        <v>227</v>
      </c>
      <c r="E18" s="184" t="s">
        <v>228</v>
      </c>
      <c r="F18" s="184" t="s">
        <v>229</v>
      </c>
      <c r="G18" s="185" t="s">
        <v>65</v>
      </c>
      <c r="H18" s="11"/>
      <c r="I18" s="11"/>
      <c r="J18" s="38">
        <v>45689</v>
      </c>
      <c r="K18" s="37" t="str">
        <f t="shared" si="0"/>
        <v>2039(令和21)年</v>
      </c>
      <c r="L18" s="37">
        <v>2039</v>
      </c>
      <c r="M18" s="37" t="s">
        <v>87</v>
      </c>
      <c r="N18" s="40" t="s">
        <v>152</v>
      </c>
      <c r="O18" s="37" t="s">
        <v>88</v>
      </c>
      <c r="R18" s="41">
        <f t="shared" si="1"/>
        <v>45277</v>
      </c>
      <c r="S18" s="41" t="s">
        <v>121</v>
      </c>
      <c r="T18" s="41">
        <f t="shared" si="2"/>
        <v>45277</v>
      </c>
      <c r="U18" s="41" t="s">
        <v>121</v>
      </c>
      <c r="V18" s="41"/>
    </row>
    <row r="19" spans="1:22" s="37" customFormat="1" ht="15" customHeight="1">
      <c r="A19" s="9">
        <v>1</v>
      </c>
      <c r="B19" s="74">
        <f>IF($B$33="","",EDATE($B$33,-14))</f>
        <v>44774</v>
      </c>
      <c r="C19" s="84">
        <v>1215000</v>
      </c>
      <c r="D19" s="84">
        <v>283000</v>
      </c>
      <c r="E19" s="84">
        <v>89000</v>
      </c>
      <c r="F19" s="84">
        <v>20000</v>
      </c>
      <c r="G19" s="338">
        <f>SUM(C19:F19)</f>
        <v>1607000</v>
      </c>
      <c r="H19" s="11"/>
      <c r="I19" s="11"/>
      <c r="J19" s="38">
        <v>45717</v>
      </c>
      <c r="K19" s="37" t="str">
        <f t="shared" si="0"/>
        <v>2040(令和22)年</v>
      </c>
      <c r="L19" s="37">
        <v>2040</v>
      </c>
      <c r="M19" s="37" t="s">
        <v>87</v>
      </c>
      <c r="N19" s="40" t="s">
        <v>153</v>
      </c>
      <c r="O19" s="37" t="s">
        <v>88</v>
      </c>
      <c r="R19" s="41">
        <f t="shared" si="1"/>
        <v>45278</v>
      </c>
      <c r="S19" s="41" t="s">
        <v>122</v>
      </c>
      <c r="T19" s="41">
        <f t="shared" si="2"/>
        <v>45278</v>
      </c>
      <c r="U19" s="41" t="s">
        <v>122</v>
      </c>
      <c r="V19" s="41"/>
    </row>
    <row r="20" spans="1:22" s="37" customFormat="1" ht="15" customHeight="1">
      <c r="A20" s="9">
        <v>2</v>
      </c>
      <c r="B20" s="74">
        <f>IF($B$33="","",EDATE($B$33,-13))</f>
        <v>44805</v>
      </c>
      <c r="C20" s="84">
        <v>1050000</v>
      </c>
      <c r="D20" s="84">
        <v>295000</v>
      </c>
      <c r="E20" s="84">
        <v>83000</v>
      </c>
      <c r="F20" s="84">
        <v>20000</v>
      </c>
      <c r="G20" s="338">
        <f>SUM(C20:F20)</f>
        <v>1448000</v>
      </c>
      <c r="H20" s="11"/>
      <c r="I20" s="11"/>
      <c r="J20" s="38">
        <v>45748</v>
      </c>
      <c r="K20" s="37" t="str">
        <f t="shared" si="0"/>
        <v>2041(令和23)年</v>
      </c>
      <c r="L20" s="37">
        <v>2041</v>
      </c>
      <c r="M20" s="37" t="s">
        <v>87</v>
      </c>
      <c r="N20" s="40" t="s">
        <v>154</v>
      </c>
      <c r="O20" s="37" t="s">
        <v>88</v>
      </c>
      <c r="R20" s="41">
        <f t="shared" si="1"/>
        <v>45279</v>
      </c>
      <c r="S20" s="41" t="s">
        <v>123</v>
      </c>
      <c r="T20" s="41">
        <f t="shared" si="2"/>
        <v>45279</v>
      </c>
      <c r="U20" s="41" t="s">
        <v>123</v>
      </c>
      <c r="V20" s="41"/>
    </row>
    <row r="21" spans="1:22" s="37" customFormat="1" ht="15" customHeight="1" thickBot="1">
      <c r="A21" s="21">
        <v>3</v>
      </c>
      <c r="B21" s="75">
        <f>IF($B$33="","",EDATE($B$33,-12))</f>
        <v>44835</v>
      </c>
      <c r="C21" s="85">
        <v>1150000</v>
      </c>
      <c r="D21" s="85">
        <v>310000</v>
      </c>
      <c r="E21" s="85">
        <v>78000</v>
      </c>
      <c r="F21" s="85">
        <v>20000</v>
      </c>
      <c r="G21" s="339">
        <f t="shared" ref="G21" si="3">SUM(C21:F21)</f>
        <v>1558000</v>
      </c>
      <c r="H21" s="11"/>
      <c r="I21" s="11"/>
      <c r="J21" s="38">
        <v>45778</v>
      </c>
      <c r="K21" s="37" t="str">
        <f t="shared" si="0"/>
        <v>2042(令和24)年</v>
      </c>
      <c r="L21" s="37">
        <v>2042</v>
      </c>
      <c r="M21" s="37" t="s">
        <v>87</v>
      </c>
      <c r="N21" s="40" t="s">
        <v>155</v>
      </c>
      <c r="O21" s="37" t="s">
        <v>88</v>
      </c>
      <c r="R21" s="41">
        <f t="shared" si="1"/>
        <v>45280</v>
      </c>
      <c r="S21" s="41" t="s">
        <v>124</v>
      </c>
      <c r="T21" s="41">
        <f t="shared" si="2"/>
        <v>45280</v>
      </c>
      <c r="U21" s="41" t="s">
        <v>124</v>
      </c>
      <c r="V21" s="41"/>
    </row>
    <row r="22" spans="1:22" s="37" customFormat="1" ht="15" customHeight="1" thickTop="1">
      <c r="A22" s="23">
        <v>4</v>
      </c>
      <c r="B22" s="76">
        <f>IF($B$33="","",EDATE($B$33,-11))</f>
        <v>44866</v>
      </c>
      <c r="C22" s="86">
        <v>1140000</v>
      </c>
      <c r="D22" s="86">
        <v>280000</v>
      </c>
      <c r="E22" s="86">
        <v>50000</v>
      </c>
      <c r="F22" s="86">
        <v>20000</v>
      </c>
      <c r="G22" s="340">
        <f>SUM(C22:F22)</f>
        <v>1490000</v>
      </c>
      <c r="H22" s="11"/>
      <c r="I22" s="11"/>
      <c r="J22" s="38">
        <v>45809</v>
      </c>
      <c r="K22" s="37" t="str">
        <f t="shared" si="0"/>
        <v>2043(令和25)年</v>
      </c>
      <c r="L22" s="37">
        <v>2043</v>
      </c>
      <c r="M22" s="37" t="s">
        <v>87</v>
      </c>
      <c r="N22" s="40" t="s">
        <v>156</v>
      </c>
      <c r="O22" s="37" t="s">
        <v>88</v>
      </c>
      <c r="R22" s="41">
        <f t="shared" si="1"/>
        <v>45281</v>
      </c>
      <c r="S22" s="41" t="s">
        <v>125</v>
      </c>
      <c r="T22" s="41">
        <f t="shared" si="2"/>
        <v>45281</v>
      </c>
      <c r="U22" s="41" t="s">
        <v>125</v>
      </c>
      <c r="V22" s="41"/>
    </row>
    <row r="23" spans="1:22" s="37" customFormat="1" ht="15" customHeight="1">
      <c r="A23" s="25">
        <v>5</v>
      </c>
      <c r="B23" s="74">
        <f>IF($B$33="","",EDATE($B$33,-10))</f>
        <v>44896</v>
      </c>
      <c r="C23" s="84">
        <v>1200000</v>
      </c>
      <c r="D23" s="84">
        <v>270000</v>
      </c>
      <c r="E23" s="84">
        <v>60000</v>
      </c>
      <c r="F23" s="84">
        <v>20000</v>
      </c>
      <c r="G23" s="341">
        <f t="shared" ref="G23:G32" si="4">SUM(C23:F23)</f>
        <v>1550000</v>
      </c>
      <c r="H23" s="11"/>
      <c r="I23" s="11"/>
      <c r="J23" s="38">
        <v>45839</v>
      </c>
      <c r="K23" s="37" t="str">
        <f t="shared" si="0"/>
        <v>2044(令和26)年</v>
      </c>
      <c r="L23" s="37">
        <v>2044</v>
      </c>
      <c r="M23" s="37" t="s">
        <v>87</v>
      </c>
      <c r="N23" s="40" t="s">
        <v>157</v>
      </c>
      <c r="O23" s="37" t="s">
        <v>88</v>
      </c>
      <c r="R23" s="41">
        <f t="shared" si="1"/>
        <v>45282</v>
      </c>
      <c r="S23" s="41" t="s">
        <v>126</v>
      </c>
      <c r="T23" s="41">
        <f t="shared" si="2"/>
        <v>45282</v>
      </c>
      <c r="U23" s="41" t="s">
        <v>126</v>
      </c>
      <c r="V23" s="41"/>
    </row>
    <row r="24" spans="1:22" s="37" customFormat="1" ht="15" customHeight="1">
      <c r="A24" s="25">
        <v>6</v>
      </c>
      <c r="B24" s="74">
        <f>IF($B$33="","",EDATE($B$33,-9))</f>
        <v>44927</v>
      </c>
      <c r="C24" s="84">
        <v>2000000</v>
      </c>
      <c r="D24" s="84">
        <v>260000</v>
      </c>
      <c r="E24" s="84">
        <v>70000</v>
      </c>
      <c r="F24" s="84">
        <v>20000</v>
      </c>
      <c r="G24" s="341">
        <f t="shared" si="4"/>
        <v>2350000</v>
      </c>
      <c r="H24" s="11"/>
      <c r="I24" s="11"/>
      <c r="J24" s="38">
        <v>45870</v>
      </c>
      <c r="K24" s="37" t="str">
        <f t="shared" si="0"/>
        <v>2045(令和27)年</v>
      </c>
      <c r="L24" s="37">
        <v>2045</v>
      </c>
      <c r="M24" s="37" t="s">
        <v>87</v>
      </c>
      <c r="N24" s="40" t="s">
        <v>158</v>
      </c>
      <c r="O24" s="37" t="s">
        <v>88</v>
      </c>
      <c r="R24" s="41">
        <f t="shared" si="1"/>
        <v>45283</v>
      </c>
      <c r="S24" s="41" t="s">
        <v>127</v>
      </c>
      <c r="T24" s="41">
        <f t="shared" si="2"/>
        <v>45283</v>
      </c>
      <c r="U24" s="41" t="s">
        <v>127</v>
      </c>
      <c r="V24" s="41"/>
    </row>
    <row r="25" spans="1:22" s="37" customFormat="1" ht="15" customHeight="1">
      <c r="A25" s="25">
        <v>7</v>
      </c>
      <c r="B25" s="74">
        <f>IF($B$33="","",EDATE($B$33,-8))</f>
        <v>44958</v>
      </c>
      <c r="C25" s="84">
        <v>1800000</v>
      </c>
      <c r="D25" s="84">
        <v>250000</v>
      </c>
      <c r="E25" s="84">
        <v>80000</v>
      </c>
      <c r="F25" s="84">
        <v>20000</v>
      </c>
      <c r="G25" s="341">
        <f t="shared" si="4"/>
        <v>2150000</v>
      </c>
      <c r="H25" s="11"/>
      <c r="I25" s="11"/>
      <c r="J25" s="38">
        <v>45901</v>
      </c>
      <c r="K25" s="37" t="str">
        <f t="shared" si="0"/>
        <v>2046(令和28)年</v>
      </c>
      <c r="L25" s="37">
        <v>2046</v>
      </c>
      <c r="M25" s="37" t="s">
        <v>87</v>
      </c>
      <c r="N25" s="40" t="s">
        <v>159</v>
      </c>
      <c r="O25" s="37" t="s">
        <v>88</v>
      </c>
      <c r="R25" s="41">
        <f t="shared" si="1"/>
        <v>45284</v>
      </c>
      <c r="S25" s="41" t="s">
        <v>128</v>
      </c>
      <c r="T25" s="41">
        <f t="shared" si="2"/>
        <v>45284</v>
      </c>
      <c r="U25" s="41" t="s">
        <v>128</v>
      </c>
      <c r="V25" s="41"/>
    </row>
    <row r="26" spans="1:22" s="37" customFormat="1" ht="15" customHeight="1">
      <c r="A26" s="25">
        <v>8</v>
      </c>
      <c r="B26" s="74">
        <f>IF($B$33="","",EDATE($B$33,-7))</f>
        <v>44986</v>
      </c>
      <c r="C26" s="84">
        <v>1100000</v>
      </c>
      <c r="D26" s="84">
        <v>240000</v>
      </c>
      <c r="E26" s="84">
        <v>90000</v>
      </c>
      <c r="F26" s="84">
        <v>20000</v>
      </c>
      <c r="G26" s="341">
        <f t="shared" si="4"/>
        <v>1450000</v>
      </c>
      <c r="H26" s="11"/>
      <c r="I26" s="11"/>
      <c r="J26" s="38">
        <v>45931</v>
      </c>
      <c r="K26" s="37" t="str">
        <f t="shared" si="0"/>
        <v>2047(令和29)年</v>
      </c>
      <c r="L26" s="37">
        <v>2047</v>
      </c>
      <c r="M26" s="37" t="s">
        <v>87</v>
      </c>
      <c r="N26" s="40" t="s">
        <v>160</v>
      </c>
      <c r="O26" s="37" t="s">
        <v>88</v>
      </c>
      <c r="R26" s="41">
        <f t="shared" si="1"/>
        <v>45285</v>
      </c>
      <c r="S26" s="41" t="s">
        <v>129</v>
      </c>
      <c r="T26" s="41">
        <f t="shared" si="2"/>
        <v>45285</v>
      </c>
      <c r="U26" s="41" t="s">
        <v>129</v>
      </c>
      <c r="V26" s="41"/>
    </row>
    <row r="27" spans="1:22" s="37" customFormat="1" ht="15" customHeight="1">
      <c r="A27" s="25">
        <v>9</v>
      </c>
      <c r="B27" s="74">
        <f>IF($B$33="","",EDATE($B$33,-6))</f>
        <v>45017</v>
      </c>
      <c r="C27" s="84">
        <v>800000</v>
      </c>
      <c r="D27" s="84">
        <v>230000</v>
      </c>
      <c r="E27" s="84">
        <v>300000</v>
      </c>
      <c r="F27" s="84">
        <v>20000</v>
      </c>
      <c r="G27" s="341">
        <f t="shared" si="4"/>
        <v>1350000</v>
      </c>
      <c r="H27" s="11"/>
      <c r="I27" s="11"/>
      <c r="J27" s="38">
        <v>45962</v>
      </c>
      <c r="K27" s="37" t="str">
        <f t="shared" si="0"/>
        <v>2048(令和30)年</v>
      </c>
      <c r="L27" s="37">
        <v>2048</v>
      </c>
      <c r="M27" s="37" t="s">
        <v>87</v>
      </c>
      <c r="N27" s="40" t="s">
        <v>161</v>
      </c>
      <c r="O27" s="37" t="s">
        <v>88</v>
      </c>
      <c r="R27" s="41">
        <f t="shared" si="1"/>
        <v>45286</v>
      </c>
      <c r="S27" s="41" t="s">
        <v>130</v>
      </c>
      <c r="T27" s="41">
        <f t="shared" si="2"/>
        <v>45286</v>
      </c>
      <c r="U27" s="41" t="s">
        <v>130</v>
      </c>
      <c r="V27" s="41"/>
    </row>
    <row r="28" spans="1:22" s="37" customFormat="1" ht="15" customHeight="1">
      <c r="A28" s="25">
        <v>10</v>
      </c>
      <c r="B28" s="74">
        <f>IF($B$33="","",EDATE($B$33,-5))</f>
        <v>45047</v>
      </c>
      <c r="C28" s="84">
        <v>900000</v>
      </c>
      <c r="D28" s="84">
        <v>220000</v>
      </c>
      <c r="E28" s="84">
        <v>400000</v>
      </c>
      <c r="F28" s="84">
        <v>20000</v>
      </c>
      <c r="G28" s="341">
        <f t="shared" si="4"/>
        <v>1540000</v>
      </c>
      <c r="H28" s="11"/>
      <c r="I28" s="11"/>
      <c r="J28" s="38">
        <v>45992</v>
      </c>
      <c r="K28" s="37" t="str">
        <f t="shared" si="0"/>
        <v>2049(令和31)年</v>
      </c>
      <c r="L28" s="37">
        <v>2049</v>
      </c>
      <c r="M28" s="37" t="s">
        <v>87</v>
      </c>
      <c r="N28" s="40" t="s">
        <v>162</v>
      </c>
      <c r="O28" s="37" t="s">
        <v>88</v>
      </c>
      <c r="R28" s="41">
        <f t="shared" si="1"/>
        <v>45287</v>
      </c>
      <c r="S28" s="41" t="s">
        <v>131</v>
      </c>
      <c r="T28" s="41">
        <f t="shared" si="2"/>
        <v>45287</v>
      </c>
      <c r="U28" s="41" t="s">
        <v>131</v>
      </c>
      <c r="V28" s="41"/>
    </row>
    <row r="29" spans="1:22" s="37" customFormat="1" ht="15" customHeight="1">
      <c r="A29" s="25">
        <v>11</v>
      </c>
      <c r="B29" s="74">
        <f>IF($B$33="","",EDATE($B$33,-4))</f>
        <v>45078</v>
      </c>
      <c r="C29" s="84">
        <v>950000</v>
      </c>
      <c r="D29" s="84">
        <v>210000</v>
      </c>
      <c r="E29" s="84">
        <v>350000</v>
      </c>
      <c r="F29" s="84">
        <v>20000</v>
      </c>
      <c r="G29" s="341">
        <f t="shared" si="4"/>
        <v>1530000</v>
      </c>
      <c r="H29" s="11"/>
      <c r="I29" s="11"/>
      <c r="J29" s="38">
        <v>46023</v>
      </c>
      <c r="K29" s="37" t="str">
        <f t="shared" si="0"/>
        <v>2050(令和32)年</v>
      </c>
      <c r="L29" s="37">
        <v>2050</v>
      </c>
      <c r="M29" s="37" t="s">
        <v>87</v>
      </c>
      <c r="N29" s="40" t="s">
        <v>163</v>
      </c>
      <c r="O29" s="37" t="s">
        <v>88</v>
      </c>
      <c r="R29" s="41">
        <f t="shared" si="1"/>
        <v>45288</v>
      </c>
      <c r="S29" s="41" t="s">
        <v>132</v>
      </c>
      <c r="T29" s="41">
        <f t="shared" si="2"/>
        <v>45288</v>
      </c>
      <c r="U29" s="41" t="s">
        <v>132</v>
      </c>
      <c r="V29" s="41"/>
    </row>
    <row r="30" spans="1:22" s="37" customFormat="1" ht="15" customHeight="1">
      <c r="A30" s="25">
        <v>12</v>
      </c>
      <c r="B30" s="74">
        <f>IF($B$33="","",EDATE($B$33,-3))</f>
        <v>45108</v>
      </c>
      <c r="C30" s="84">
        <v>880000</v>
      </c>
      <c r="D30" s="84">
        <v>200000</v>
      </c>
      <c r="E30" s="84">
        <v>150000</v>
      </c>
      <c r="F30" s="84">
        <v>20000</v>
      </c>
      <c r="G30" s="341">
        <f t="shared" si="4"/>
        <v>1250000</v>
      </c>
      <c r="H30" s="11"/>
      <c r="I30" s="11"/>
      <c r="J30" s="38">
        <v>46054</v>
      </c>
      <c r="R30" s="41">
        <f>IF(R2="","",IF(OR(R29="",EOMONTH(R2,0)=R29),"",R29+1))</f>
        <v>45289</v>
      </c>
      <c r="S30" s="41" t="s">
        <v>133</v>
      </c>
      <c r="T30" s="41">
        <f>IF(T2="","",IF(OR(T29="",EOMONTH(T2,0)=T29),"",T29+1))</f>
        <v>45289</v>
      </c>
      <c r="U30" s="41" t="s">
        <v>133</v>
      </c>
      <c r="V30" s="41"/>
    </row>
    <row r="31" spans="1:22" s="37" customFormat="1" ht="15" customHeight="1">
      <c r="A31" s="25">
        <v>13</v>
      </c>
      <c r="B31" s="74">
        <f>IF($B$33="","",EDATE($B$33,-2))</f>
        <v>45139</v>
      </c>
      <c r="C31" s="84">
        <v>1050000</v>
      </c>
      <c r="D31" s="84">
        <v>248000</v>
      </c>
      <c r="E31" s="84">
        <v>79000</v>
      </c>
      <c r="F31" s="84">
        <v>20000</v>
      </c>
      <c r="G31" s="341">
        <f>SUM(C31:F31)</f>
        <v>1397000</v>
      </c>
      <c r="H31" s="11"/>
      <c r="I31" s="11"/>
      <c r="J31" s="38">
        <v>46082</v>
      </c>
      <c r="R31" s="41">
        <f>IF(R2="","",IF(OR(R30="",EOMONTH(R2,0)=R30),"",R30+1))</f>
        <v>45290</v>
      </c>
      <c r="S31" s="41" t="s">
        <v>134</v>
      </c>
      <c r="T31" s="41">
        <f>IF(T2="","",IF(OR(T30="",EOMONTH(T2,0)=T30),"",T30+1))</f>
        <v>45290</v>
      </c>
      <c r="U31" s="41" t="s">
        <v>134</v>
      </c>
      <c r="V31" s="41"/>
    </row>
    <row r="32" spans="1:22" s="37" customFormat="1" ht="15" customHeight="1">
      <c r="A32" s="25">
        <v>14</v>
      </c>
      <c r="B32" s="74">
        <f>IF($B$33="","",EDATE($B$33,-1))</f>
        <v>45170</v>
      </c>
      <c r="C32" s="84">
        <v>1010000</v>
      </c>
      <c r="D32" s="84">
        <v>242000</v>
      </c>
      <c r="E32" s="84">
        <v>58000</v>
      </c>
      <c r="F32" s="84">
        <v>20000</v>
      </c>
      <c r="G32" s="341">
        <f t="shared" si="4"/>
        <v>1330000</v>
      </c>
      <c r="H32" s="11"/>
      <c r="I32" s="11"/>
      <c r="J32" s="38">
        <v>46113</v>
      </c>
      <c r="R32" s="41">
        <f>IF(R2="","",IF(OR(R31="",EOMONTH(R2,0)=R31),"",R31+1))</f>
        <v>45291</v>
      </c>
      <c r="S32" s="41" t="s">
        <v>135</v>
      </c>
      <c r="T32" s="41">
        <f>IF(T2="","",IF(OR(T31="",EOMONTH(T2,0)=T31),"",T31+1))</f>
        <v>45291</v>
      </c>
      <c r="U32" s="41" t="s">
        <v>135</v>
      </c>
      <c r="V32" s="41"/>
    </row>
    <row r="33" spans="1:22" s="37" customFormat="1" ht="15" customHeight="1" thickBot="1">
      <c r="A33" s="26">
        <v>15</v>
      </c>
      <c r="B33" s="87">
        <f>IF($C$13="","",EDATE($C$13,0))</f>
        <v>45200</v>
      </c>
      <c r="C33" s="88">
        <v>1130000</v>
      </c>
      <c r="D33" s="88">
        <v>226000</v>
      </c>
      <c r="E33" s="88">
        <v>42000</v>
      </c>
      <c r="F33" s="88">
        <v>20000</v>
      </c>
      <c r="G33" s="342">
        <f>SUM(C33:F33)</f>
        <v>1418000</v>
      </c>
      <c r="H33" s="11"/>
      <c r="I33" s="11"/>
      <c r="J33" s="38">
        <v>46143</v>
      </c>
      <c r="S33" s="41"/>
      <c r="U33" s="41"/>
      <c r="V33" s="41"/>
    </row>
    <row r="34" spans="1:22" s="37" customFormat="1" ht="15" customHeight="1" thickTop="1">
      <c r="A34" s="22"/>
      <c r="B34" s="20" t="s">
        <v>52</v>
      </c>
      <c r="C34" s="336">
        <f>IF(OR(C22="",C23="",C24="",C25="",C26="",C27="",C28="",C29="",C30="",C31="",C32="",C33=""),"",SUM(C22:C33))</f>
        <v>13960000</v>
      </c>
      <c r="D34" s="336">
        <f>IF(OR(D22="",D23="",D24="",D25="",D26="",D27="",D28="",D29="",D30="",D31="",D32="",D33=""),"",SUM(D22:D33))</f>
        <v>2876000</v>
      </c>
      <c r="E34" s="336">
        <f>IF(OR(E22="",E23="",E24="",E25="",E26="",E27="",E28="",E29="",E30="",E31="",E32="",E33=""),"",SUM(E22:E33))</f>
        <v>1729000</v>
      </c>
      <c r="F34" s="336">
        <f>IF(OR(F22="",F23="",F24="",F25="",F26="",F27="",F28="",F29="",F30="",F31="",F32="",F33=""),"",SUM(F22:F33))</f>
        <v>240000</v>
      </c>
      <c r="G34" s="343">
        <f>IF(SUM(G22:G33)=0,"",SUM(G22:G33))</f>
        <v>18805000</v>
      </c>
      <c r="H34" s="11"/>
      <c r="I34" s="11"/>
      <c r="J34" s="38">
        <v>46174</v>
      </c>
      <c r="S34" s="41"/>
      <c r="U34" s="41"/>
      <c r="V34" s="41"/>
    </row>
    <row r="35" spans="1:22" s="37" customFormat="1" ht="15" customHeight="1">
      <c r="A35" s="10"/>
      <c r="B35" s="9" t="s">
        <v>41</v>
      </c>
      <c r="C35" s="337">
        <f>IF(C34="","",C34/$G$34*100)</f>
        <v>74.235575644775338</v>
      </c>
      <c r="D35" s="337">
        <f t="shared" ref="D35:E35" si="5">IF(D34="","",D34/$G$34*100)</f>
        <v>15.293804839138527</v>
      </c>
      <c r="E35" s="337">
        <f t="shared" si="5"/>
        <v>9.1943632012762571</v>
      </c>
      <c r="F35" s="337">
        <f>IF(F34="","",F34/$G$34*100)</f>
        <v>1.2762563148098909</v>
      </c>
      <c r="G35" s="344">
        <f>IF(G34="","",ROUND(G34/$G$34*100,2))</f>
        <v>100</v>
      </c>
      <c r="H35" s="11"/>
      <c r="I35" s="11"/>
      <c r="J35" s="38">
        <v>46204</v>
      </c>
      <c r="S35" s="41"/>
      <c r="U35" s="41"/>
      <c r="V35" s="41"/>
    </row>
    <row r="36" spans="1:22" s="37" customFormat="1" ht="15" customHeight="1">
      <c r="A36" s="11"/>
      <c r="B36" s="11"/>
      <c r="C36" s="11"/>
      <c r="D36" s="11"/>
      <c r="E36" s="11"/>
      <c r="F36" s="11"/>
      <c r="G36" s="11"/>
      <c r="H36" s="11"/>
      <c r="I36" s="11"/>
      <c r="J36" s="38">
        <v>46235</v>
      </c>
      <c r="S36" s="41"/>
      <c r="U36" s="41"/>
      <c r="V36" s="41"/>
    </row>
    <row r="37" spans="1:22" s="37" customFormat="1" ht="15" customHeight="1">
      <c r="A37" s="11"/>
      <c r="B37" s="11"/>
      <c r="C37" s="11"/>
      <c r="D37" s="11"/>
      <c r="E37" s="11"/>
      <c r="F37" s="11"/>
      <c r="G37" s="11"/>
      <c r="H37" s="11"/>
      <c r="I37" s="11"/>
      <c r="J37" s="38">
        <v>46266</v>
      </c>
      <c r="S37" s="41"/>
      <c r="U37" s="41"/>
      <c r="V37" s="41"/>
    </row>
    <row r="38" spans="1:22" s="37" customFormat="1" ht="15" customHeight="1">
      <c r="A38" s="11"/>
      <c r="B38" s="11"/>
      <c r="C38" s="11"/>
      <c r="D38" s="11"/>
      <c r="E38" s="11"/>
      <c r="F38" s="11"/>
      <c r="G38" s="11"/>
      <c r="H38" s="11"/>
      <c r="I38" s="11"/>
      <c r="J38" s="38">
        <v>46296</v>
      </c>
      <c r="S38" s="41"/>
      <c r="U38" s="41"/>
      <c r="V38" s="41"/>
    </row>
    <row r="39" spans="1:22" s="37" customFormat="1" ht="15" customHeight="1">
      <c r="A39" s="11"/>
      <c r="B39" s="11"/>
      <c r="C39" s="11"/>
      <c r="D39" s="11"/>
      <c r="E39" s="11"/>
      <c r="F39" s="11"/>
      <c r="G39" s="11"/>
      <c r="H39" s="11"/>
      <c r="I39" s="11"/>
      <c r="J39" s="38">
        <v>46327</v>
      </c>
      <c r="S39" s="41"/>
      <c r="U39" s="41"/>
      <c r="V39" s="41"/>
    </row>
    <row r="40" spans="1:22" s="37" customFormat="1" ht="15" customHeight="1">
      <c r="A40" s="11"/>
      <c r="B40" s="11"/>
      <c r="C40" s="11"/>
      <c r="D40" s="11"/>
      <c r="E40" s="11"/>
      <c r="F40" s="11"/>
      <c r="G40" s="11"/>
      <c r="H40" s="11"/>
      <c r="I40" s="11"/>
      <c r="J40" s="38">
        <v>46357</v>
      </c>
      <c r="S40" s="41"/>
      <c r="U40" s="41"/>
      <c r="V40" s="41"/>
    </row>
    <row r="41" spans="1:22" s="37" customFormat="1" ht="15" customHeight="1">
      <c r="A41" s="11"/>
      <c r="B41" s="11"/>
      <c r="C41" s="11"/>
      <c r="D41" s="11"/>
      <c r="E41" s="11"/>
      <c r="F41" s="11"/>
      <c r="G41" s="11"/>
      <c r="H41" s="11"/>
      <c r="I41" s="11"/>
      <c r="J41" s="38">
        <v>46388</v>
      </c>
      <c r="S41" s="41"/>
      <c r="U41" s="41"/>
      <c r="V41" s="41"/>
    </row>
    <row r="42" spans="1:22" s="37" customFormat="1" ht="15" customHeight="1">
      <c r="A42" s="11"/>
      <c r="B42" s="11"/>
      <c r="C42" s="11"/>
      <c r="D42" s="11"/>
      <c r="E42" s="11"/>
      <c r="F42" s="11"/>
      <c r="G42" s="11"/>
      <c r="H42" s="11"/>
      <c r="I42" s="11"/>
      <c r="J42" s="38">
        <v>46419</v>
      </c>
      <c r="S42" s="41"/>
      <c r="U42" s="41"/>
      <c r="V42" s="41"/>
    </row>
    <row r="43" spans="1:22" s="37" customFormat="1" ht="15" customHeight="1">
      <c r="A43" s="11"/>
      <c r="B43" s="11"/>
      <c r="C43" s="11"/>
      <c r="D43" s="11"/>
      <c r="E43" s="11"/>
      <c r="F43" s="11"/>
      <c r="G43" s="11"/>
      <c r="H43" s="11"/>
      <c r="I43" s="11"/>
      <c r="J43" s="38">
        <v>46447</v>
      </c>
      <c r="S43" s="41"/>
      <c r="U43" s="41"/>
      <c r="V43" s="41"/>
    </row>
    <row r="44" spans="1:22" s="37" customFormat="1" ht="15" customHeight="1">
      <c r="A44" s="11"/>
      <c r="B44" s="11"/>
      <c r="C44" s="11"/>
      <c r="D44" s="11"/>
      <c r="E44" s="11"/>
      <c r="F44" s="11"/>
      <c r="G44" s="11"/>
      <c r="H44" s="11"/>
      <c r="I44" s="11"/>
      <c r="J44" s="38"/>
      <c r="S44" s="41"/>
      <c r="U44" s="41"/>
      <c r="V44" s="41"/>
    </row>
    <row r="45" spans="1:22" s="37" customFormat="1" ht="15" customHeight="1">
      <c r="A45" s="11"/>
      <c r="B45" s="11"/>
      <c r="C45" s="11"/>
      <c r="D45" s="11"/>
      <c r="E45" s="11"/>
      <c r="F45" s="11"/>
      <c r="G45" s="11"/>
      <c r="H45" s="11"/>
      <c r="I45" s="11"/>
      <c r="J45" s="38"/>
      <c r="S45" s="41"/>
      <c r="U45" s="41"/>
      <c r="V45" s="41"/>
    </row>
    <row r="46" spans="1:22" s="37" customFormat="1" ht="15" customHeight="1">
      <c r="A46" s="11"/>
      <c r="B46" s="11"/>
      <c r="C46" s="11"/>
      <c r="D46" s="11"/>
      <c r="E46" s="11"/>
      <c r="F46" s="11"/>
      <c r="G46" s="11"/>
      <c r="H46" s="11"/>
      <c r="I46" s="11"/>
      <c r="J46" s="38"/>
      <c r="S46" s="41"/>
      <c r="U46" s="41"/>
      <c r="V46" s="41"/>
    </row>
    <row r="47" spans="1:22" s="37" customFormat="1" ht="15" customHeight="1">
      <c r="A47" s="11"/>
      <c r="B47" s="11"/>
      <c r="C47" s="11"/>
      <c r="D47" s="11"/>
      <c r="E47" s="11"/>
      <c r="F47" s="11"/>
      <c r="G47" s="11"/>
      <c r="H47" s="11"/>
      <c r="I47" s="11"/>
      <c r="J47" s="38"/>
      <c r="S47" s="41"/>
      <c r="U47" s="41"/>
      <c r="V47" s="41"/>
    </row>
    <row r="48" spans="1:22" s="37" customFormat="1" ht="15" customHeight="1">
      <c r="A48" s="11"/>
      <c r="B48" s="11"/>
      <c r="C48" s="11"/>
      <c r="D48" s="11"/>
      <c r="E48" s="11"/>
      <c r="F48" s="11"/>
      <c r="G48" s="11"/>
      <c r="H48" s="11"/>
      <c r="I48" s="11"/>
      <c r="J48" s="38"/>
      <c r="S48" s="41"/>
      <c r="U48" s="41"/>
      <c r="V48" s="41"/>
    </row>
    <row r="49" spans="10:22" s="37" customFormat="1" ht="15" customHeight="1">
      <c r="J49" s="38"/>
      <c r="S49" s="41"/>
      <c r="U49" s="41"/>
      <c r="V49" s="41"/>
    </row>
    <row r="50" spans="10:22" s="37" customFormat="1" ht="15" customHeight="1">
      <c r="J50" s="38"/>
      <c r="S50" s="41"/>
      <c r="U50" s="41"/>
      <c r="V50" s="41"/>
    </row>
    <row r="51" spans="10:22" s="37" customFormat="1" ht="15" customHeight="1">
      <c r="J51" s="38"/>
      <c r="S51" s="41"/>
      <c r="U51" s="41"/>
      <c r="V51" s="41"/>
    </row>
    <row r="52" spans="10:22" s="37" customFormat="1" ht="15" customHeight="1">
      <c r="J52" s="38"/>
      <c r="S52" s="41"/>
      <c r="U52" s="41"/>
      <c r="V52" s="41"/>
    </row>
    <row r="53" spans="10:22" s="37" customFormat="1" ht="15" customHeight="1">
      <c r="J53" s="38"/>
      <c r="S53" s="41"/>
      <c r="U53" s="41"/>
      <c r="V53" s="41"/>
    </row>
    <row r="54" spans="10:22" s="37" customFormat="1" ht="15" customHeight="1">
      <c r="J54" s="38"/>
      <c r="S54" s="41"/>
      <c r="U54" s="41"/>
      <c r="V54" s="41"/>
    </row>
    <row r="55" spans="10:22" s="37" customFormat="1" ht="15" customHeight="1">
      <c r="J55" s="38"/>
      <c r="S55" s="41"/>
      <c r="U55" s="41"/>
      <c r="V55" s="41"/>
    </row>
    <row r="56" spans="10:22" s="37" customFormat="1" ht="15" customHeight="1">
      <c r="J56" s="38"/>
      <c r="S56" s="41"/>
      <c r="U56" s="41"/>
      <c r="V56" s="41"/>
    </row>
    <row r="57" spans="10:22" s="37" customFormat="1" ht="15" customHeight="1">
      <c r="J57" s="38"/>
      <c r="S57" s="41"/>
      <c r="U57" s="41"/>
      <c r="V57" s="41"/>
    </row>
    <row r="58" spans="10:22" s="37" customFormat="1" ht="15" customHeight="1">
      <c r="J58" s="38"/>
      <c r="S58" s="41"/>
      <c r="U58" s="41"/>
      <c r="V58" s="41"/>
    </row>
    <row r="59" spans="10:22" s="37" customFormat="1" ht="15" customHeight="1">
      <c r="J59" s="38"/>
      <c r="S59" s="41"/>
      <c r="U59" s="41"/>
      <c r="V59" s="41"/>
    </row>
    <row r="60" spans="10:22" s="37" customFormat="1" ht="15" customHeight="1">
      <c r="J60" s="38"/>
      <c r="S60" s="41"/>
      <c r="U60" s="41"/>
      <c r="V60" s="41"/>
    </row>
    <row r="61" spans="10:22" s="37" customFormat="1" ht="15" customHeight="1">
      <c r="J61" s="38"/>
      <c r="S61" s="41"/>
      <c r="U61" s="41"/>
      <c r="V61" s="41"/>
    </row>
    <row r="62" spans="10:22" s="37" customFormat="1" ht="15" customHeight="1">
      <c r="J62" s="38"/>
      <c r="S62" s="41"/>
      <c r="U62" s="41"/>
      <c r="V62" s="41"/>
    </row>
    <row r="63" spans="10:22" s="37" customFormat="1" ht="15" customHeight="1">
      <c r="J63" s="38"/>
      <c r="S63" s="41"/>
      <c r="U63" s="41"/>
      <c r="V63" s="41"/>
    </row>
    <row r="64" spans="10:22" s="37" customFormat="1" ht="15" customHeight="1">
      <c r="J64" s="38"/>
      <c r="S64" s="41"/>
      <c r="U64" s="41"/>
      <c r="V64" s="41"/>
    </row>
    <row r="65" spans="10:22" s="37" customFormat="1" ht="15" customHeight="1">
      <c r="J65" s="38"/>
      <c r="S65" s="41"/>
      <c r="U65" s="41"/>
      <c r="V65" s="41"/>
    </row>
    <row r="66" spans="10:22" s="37" customFormat="1" ht="15" customHeight="1">
      <c r="J66" s="38"/>
      <c r="S66" s="41"/>
      <c r="U66" s="41"/>
      <c r="V66" s="41"/>
    </row>
    <row r="67" spans="10:22" s="37" customFormat="1" ht="15" customHeight="1">
      <c r="J67" s="38"/>
      <c r="S67" s="41"/>
      <c r="U67" s="41"/>
      <c r="V67" s="41"/>
    </row>
    <row r="68" spans="10:22" s="37" customFormat="1" ht="15" customHeight="1">
      <c r="J68" s="38"/>
      <c r="S68" s="41"/>
      <c r="U68" s="41"/>
      <c r="V68" s="41"/>
    </row>
    <row r="69" spans="10:22" s="37" customFormat="1" ht="15" customHeight="1">
      <c r="J69" s="38"/>
      <c r="S69" s="41"/>
      <c r="U69" s="41"/>
      <c r="V69" s="41"/>
    </row>
    <row r="70" spans="10:22" s="37" customFormat="1" ht="15" customHeight="1">
      <c r="J70" s="38"/>
      <c r="S70" s="41"/>
      <c r="U70" s="41"/>
      <c r="V70" s="41"/>
    </row>
    <row r="71" spans="10:22" s="37" customFormat="1" ht="15" customHeight="1">
      <c r="J71" s="38"/>
      <c r="S71" s="41"/>
      <c r="U71" s="41"/>
      <c r="V71" s="41"/>
    </row>
    <row r="72" spans="10:22" s="37" customFormat="1" ht="15" customHeight="1">
      <c r="J72" s="38"/>
      <c r="S72" s="41"/>
      <c r="U72" s="41"/>
      <c r="V72" s="41"/>
    </row>
    <row r="73" spans="10:22" s="37" customFormat="1" ht="15" customHeight="1">
      <c r="J73" s="38"/>
      <c r="S73" s="41"/>
      <c r="U73" s="41"/>
      <c r="V73" s="41"/>
    </row>
    <row r="74" spans="10:22" s="37" customFormat="1" ht="15" customHeight="1">
      <c r="J74" s="38"/>
      <c r="S74" s="41"/>
      <c r="U74" s="41"/>
      <c r="V74" s="41"/>
    </row>
    <row r="75" spans="10:22" s="37" customFormat="1" ht="15" customHeight="1">
      <c r="J75" s="38"/>
      <c r="S75" s="41"/>
      <c r="U75" s="41"/>
      <c r="V75" s="41"/>
    </row>
    <row r="76" spans="10:22" s="37" customFormat="1" ht="15" customHeight="1">
      <c r="J76" s="38"/>
      <c r="S76" s="41"/>
      <c r="U76" s="41"/>
      <c r="V76" s="41"/>
    </row>
    <row r="77" spans="10:22" s="37" customFormat="1" ht="15" customHeight="1">
      <c r="J77" s="38"/>
      <c r="S77" s="41"/>
      <c r="U77" s="41"/>
      <c r="V77" s="41"/>
    </row>
    <row r="78" spans="10:22" s="37" customFormat="1" ht="15" customHeight="1">
      <c r="J78" s="38"/>
      <c r="S78" s="41"/>
      <c r="U78" s="41"/>
      <c r="V78" s="41"/>
    </row>
    <row r="79" spans="10:22" s="37" customFormat="1" ht="15" customHeight="1">
      <c r="J79" s="38"/>
      <c r="S79" s="41"/>
      <c r="U79" s="41"/>
      <c r="V79" s="41"/>
    </row>
    <row r="80" spans="10:22" s="37" customFormat="1" ht="15" customHeight="1">
      <c r="J80" s="38"/>
      <c r="S80" s="41"/>
      <c r="U80" s="41"/>
      <c r="V80" s="41"/>
    </row>
    <row r="81" spans="10:22" s="37" customFormat="1" ht="15" customHeight="1">
      <c r="J81" s="38"/>
      <c r="S81" s="41"/>
      <c r="U81" s="41"/>
      <c r="V81" s="41"/>
    </row>
    <row r="82" spans="10:22" s="37" customFormat="1" ht="15" customHeight="1">
      <c r="J82" s="38"/>
      <c r="S82" s="41"/>
      <c r="U82" s="41"/>
      <c r="V82" s="41"/>
    </row>
    <row r="83" spans="10:22" s="37" customFormat="1" ht="15" customHeight="1">
      <c r="J83" s="38"/>
      <c r="S83" s="41"/>
      <c r="U83" s="41"/>
      <c r="V83" s="41"/>
    </row>
    <row r="84" spans="10:22" s="37" customFormat="1" ht="15" customHeight="1">
      <c r="J84" s="38"/>
      <c r="S84" s="41"/>
      <c r="U84" s="41"/>
      <c r="V84" s="41"/>
    </row>
    <row r="85" spans="10:22" s="37" customFormat="1" ht="15" customHeight="1">
      <c r="J85" s="38"/>
      <c r="S85" s="41"/>
      <c r="U85" s="41"/>
      <c r="V85" s="41"/>
    </row>
    <row r="86" spans="10:22" s="37" customFormat="1" ht="15" customHeight="1">
      <c r="J86" s="38"/>
      <c r="S86" s="41"/>
      <c r="U86" s="41"/>
      <c r="V86" s="41"/>
    </row>
    <row r="87" spans="10:22" s="37" customFormat="1" ht="15" customHeight="1">
      <c r="J87" s="38"/>
      <c r="V87" s="41"/>
    </row>
    <row r="88" spans="10:22" s="37" customFormat="1" ht="15" customHeight="1">
      <c r="J88" s="38"/>
      <c r="V88" s="41"/>
    </row>
    <row r="89" spans="10:22" s="37" customFormat="1" ht="15" customHeight="1">
      <c r="J89" s="38"/>
      <c r="V89" s="41"/>
    </row>
    <row r="90" spans="10:22" s="37" customFormat="1" ht="15" customHeight="1">
      <c r="J90" s="38"/>
      <c r="V90" s="41"/>
    </row>
    <row r="91" spans="10:22" s="37" customFormat="1" ht="15" customHeight="1">
      <c r="J91" s="38"/>
      <c r="V91" s="41"/>
    </row>
    <row r="92" spans="10:22" s="37" customFormat="1" ht="15" customHeight="1">
      <c r="J92" s="38"/>
      <c r="V92" s="41"/>
    </row>
    <row r="93" spans="10:22" s="37" customFormat="1" ht="15" customHeight="1">
      <c r="J93" s="38"/>
      <c r="V93" s="41"/>
    </row>
  </sheetData>
  <sheetProtection algorithmName="SHA-512" hashValue="OnGWEwpTmf1VRcZUaAPG1qihSlJ4o/cspaQs6EYDA90rv90cIJhBHlcuMRsxtx5Oy1O8E7sDupTasT2daOYzqw==" saltValue="kGsPclCku78sKKzbm7nQZQ==" spinCount="100000" sheet="1" objects="1" scenarios="1"/>
  <mergeCells count="13">
    <mergeCell ref="A18:B18"/>
    <mergeCell ref="D9:F9"/>
    <mergeCell ref="D10:F10"/>
    <mergeCell ref="D11:F11"/>
    <mergeCell ref="C13:D13"/>
    <mergeCell ref="A15:B15"/>
    <mergeCell ref="A16:B16"/>
    <mergeCell ref="D8:F8"/>
    <mergeCell ref="B2:B3"/>
    <mergeCell ref="C2:D2"/>
    <mergeCell ref="C3:D3"/>
    <mergeCell ref="D6:F6"/>
    <mergeCell ref="D7:F7"/>
  </mergeCells>
  <phoneticPr fontId="1"/>
  <conditionalFormatting sqref="C16">
    <cfRule type="containsBlanks" dxfId="36" priority="9">
      <formula>LEN(TRIM(C16))=0</formula>
    </cfRule>
  </conditionalFormatting>
  <conditionalFormatting sqref="C19:C33">
    <cfRule type="containsBlanks" dxfId="35" priority="10">
      <formula>LEN(TRIM(C19))=0</formula>
    </cfRule>
  </conditionalFormatting>
  <conditionalFormatting sqref="E16:F16">
    <cfRule type="containsBlanks" dxfId="34" priority="8">
      <formula>LEN(TRIM(E16))=0</formula>
    </cfRule>
  </conditionalFormatting>
  <conditionalFormatting sqref="E19:F33">
    <cfRule type="containsBlanks" dxfId="33" priority="7">
      <formula>LEN(TRIM(E19))=0</formula>
    </cfRule>
  </conditionalFormatting>
  <conditionalFormatting sqref="D6:F11">
    <cfRule type="containsBlanks" dxfId="32" priority="5">
      <formula>LEN(TRIM(D6))=0</formula>
    </cfRule>
  </conditionalFormatting>
  <conditionalFormatting sqref="C3:F3">
    <cfRule type="containsBlanks" dxfId="31" priority="6">
      <formula>LEN(TRIM(C3))=0</formula>
    </cfRule>
  </conditionalFormatting>
  <conditionalFormatting sqref="C13:D13">
    <cfRule type="containsBlanks" dxfId="30" priority="4">
      <formula>LEN(TRIM(C13))=0</formula>
    </cfRule>
  </conditionalFormatting>
  <conditionalFormatting sqref="C15">
    <cfRule type="containsBlanks" dxfId="29" priority="3">
      <formula>LEN(TRIM(C15))=0</formula>
    </cfRule>
  </conditionalFormatting>
  <conditionalFormatting sqref="E15:F15">
    <cfRule type="containsBlanks" dxfId="28" priority="2">
      <formula>LEN(TRIM(E15))=0</formula>
    </cfRule>
  </conditionalFormatting>
  <conditionalFormatting sqref="D15:D16 D19:D33">
    <cfRule type="containsBlanks" dxfId="27" priority="1">
      <formula>LEN(TRIM(D15))=0</formula>
    </cfRule>
  </conditionalFormatting>
  <dataValidations count="4">
    <dataValidation type="list" allowBlank="1" showInputMessage="1" showErrorMessage="1" sqref="E3" xr:uid="{FFB5D126-3617-4334-A2E7-32E6E9B85516}">
      <formula1>$P$2:$P$13</formula1>
    </dataValidation>
    <dataValidation type="list" allowBlank="1" showInputMessage="1" showErrorMessage="1" sqref="F3" xr:uid="{22BB77E0-029A-4081-9BCD-E74F044DCAFF}">
      <formula1>$T$2:$T$32</formula1>
    </dataValidation>
    <dataValidation type="list" allowBlank="1" showInputMessage="1" showErrorMessage="1" sqref="C3:D3" xr:uid="{9A516C11-E721-4FC5-8A5A-30F17A20CB2E}">
      <formula1>$K$2:$K$6</formula1>
    </dataValidation>
    <dataValidation type="list" allowBlank="1" showInputMessage="1" showErrorMessage="1" sqref="C13:D13" xr:uid="{D7A4C824-B0E0-4A66-AA0E-65671D703770}">
      <formula1>$J$1:$J$43</formula1>
    </dataValidation>
  </dataValidations>
  <pageMargins left="0.70866141732283472" right="0.70866141732283472" top="0.74803149606299213" bottom="0.74803149606299213" header="0.39370078740157483" footer="0.31496062992125984"/>
  <pageSetup paperSize="9" orientation="portrait" r:id="rId1"/>
  <headerFooter>
    <oddHeader>&amp;R&amp;A</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EA3B4-3075-4A48-BF05-68F68D7F8D30}">
  <dimension ref="A1:AQ207"/>
  <sheetViews>
    <sheetView view="pageBreakPreview" zoomScaleNormal="100" zoomScaleSheetLayoutView="100" workbookViewId="0"/>
  </sheetViews>
  <sheetFormatPr defaultColWidth="2" defaultRowHeight="15" customHeight="1"/>
  <cols>
    <col min="1" max="41" width="1.8984375" style="250" customWidth="1"/>
    <col min="42" max="42" width="2" style="250"/>
    <col min="43" max="43" width="4.3984375" style="250" customWidth="1"/>
    <col min="44" max="16384" width="2" style="250"/>
  </cols>
  <sheetData>
    <row r="1" spans="1:42" ht="15" customHeight="1">
      <c r="V1" s="928" t="s">
        <v>0</v>
      </c>
      <c r="W1" s="929"/>
      <c r="X1" s="929"/>
      <c r="Y1" s="929"/>
      <c r="Z1" s="929"/>
      <c r="AA1" s="929"/>
      <c r="AB1" s="929"/>
      <c r="AC1" s="929"/>
      <c r="AD1" s="929"/>
      <c r="AE1" s="929"/>
      <c r="AF1" s="929"/>
      <c r="AG1" s="929"/>
      <c r="AH1" s="929"/>
      <c r="AI1" s="929"/>
      <c r="AJ1" s="929"/>
      <c r="AK1" s="929"/>
      <c r="AL1" s="929"/>
      <c r="AM1" s="929"/>
      <c r="AN1" s="930"/>
    </row>
    <row r="2" spans="1:42" ht="30" customHeight="1">
      <c r="B2" s="121"/>
      <c r="C2" s="122"/>
      <c r="D2" s="122"/>
      <c r="E2" s="123"/>
      <c r="F2" s="123"/>
      <c r="G2" s="123"/>
      <c r="H2" s="123"/>
      <c r="I2" s="123"/>
      <c r="J2" s="123"/>
      <c r="K2" s="123"/>
      <c r="L2" s="123"/>
      <c r="M2" s="123"/>
      <c r="N2" s="123"/>
      <c r="O2" s="124"/>
      <c r="P2" s="125"/>
      <c r="Q2" s="125"/>
      <c r="R2" s="58"/>
      <c r="S2" s="58"/>
      <c r="T2" s="58"/>
      <c r="U2" s="58"/>
      <c r="V2" s="931"/>
      <c r="W2" s="557"/>
      <c r="X2" s="557"/>
      <c r="Y2" s="557"/>
      <c r="Z2" s="557"/>
      <c r="AA2" s="557"/>
      <c r="AB2" s="932"/>
      <c r="AC2" s="933"/>
      <c r="AD2" s="933"/>
      <c r="AE2" s="934"/>
      <c r="AF2" s="934"/>
      <c r="AG2" s="934"/>
      <c r="AH2" s="934"/>
      <c r="AI2" s="934"/>
      <c r="AJ2" s="934"/>
      <c r="AK2" s="934"/>
      <c r="AL2" s="934"/>
      <c r="AM2" s="934"/>
      <c r="AN2" s="935"/>
    </row>
    <row r="3" spans="1:42" ht="6" customHeight="1">
      <c r="B3" s="125"/>
      <c r="C3" s="125"/>
      <c r="D3" s="125"/>
      <c r="E3" s="126"/>
      <c r="F3" s="126"/>
      <c r="G3" s="126"/>
      <c r="H3" s="126"/>
      <c r="I3" s="126"/>
      <c r="J3" s="126"/>
      <c r="K3" s="126"/>
      <c r="L3" s="126"/>
      <c r="M3" s="126"/>
      <c r="N3" s="126"/>
      <c r="O3" s="125"/>
      <c r="P3" s="125"/>
      <c r="Q3" s="125"/>
      <c r="R3" s="126"/>
      <c r="S3" s="126"/>
      <c r="T3" s="126"/>
      <c r="U3" s="126"/>
      <c r="V3" s="126"/>
      <c r="W3" s="126"/>
      <c r="X3" s="126"/>
      <c r="Y3" s="126"/>
      <c r="Z3" s="126"/>
      <c r="AA3" s="126"/>
      <c r="AB3" s="125"/>
      <c r="AC3" s="125"/>
      <c r="AD3" s="125"/>
      <c r="AE3" s="126"/>
      <c r="AF3" s="126"/>
      <c r="AG3" s="126"/>
      <c r="AH3" s="126"/>
      <c r="AI3" s="126"/>
      <c r="AJ3" s="126"/>
      <c r="AK3" s="126"/>
      <c r="AL3" s="126"/>
      <c r="AM3" s="126"/>
      <c r="AN3" s="126"/>
    </row>
    <row r="4" spans="1:42" ht="15" customHeight="1">
      <c r="B4" s="250" t="s">
        <v>50</v>
      </c>
    </row>
    <row r="5" spans="1:42" ht="6" customHeight="1"/>
    <row r="6" spans="1:42" ht="6" customHeight="1">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9"/>
    </row>
    <row r="7" spans="1:42" ht="15" customHeight="1">
      <c r="A7" s="130"/>
      <c r="B7" s="936" t="s">
        <v>198</v>
      </c>
      <c r="C7" s="936"/>
      <c r="D7" s="936"/>
      <c r="E7" s="936"/>
      <c r="F7" s="936"/>
      <c r="G7" s="936"/>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131"/>
    </row>
    <row r="8" spans="1:42" ht="15" customHeight="1">
      <c r="A8" s="130"/>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131"/>
    </row>
    <row r="9" spans="1:42" s="234" customFormat="1" ht="15" customHeight="1">
      <c r="A9" s="52"/>
      <c r="B9" s="53"/>
      <c r="C9" s="53"/>
      <c r="D9" s="53"/>
      <c r="E9" s="53"/>
      <c r="F9" s="53"/>
      <c r="G9" s="53"/>
      <c r="H9" s="53"/>
      <c r="I9" s="53"/>
      <c r="J9" s="53"/>
      <c r="K9" s="53"/>
      <c r="L9" s="53"/>
      <c r="M9" s="53"/>
      <c r="N9" s="53"/>
      <c r="O9" s="53"/>
      <c r="P9" s="53"/>
      <c r="Q9" s="53"/>
      <c r="R9" s="53"/>
      <c r="S9" s="53"/>
      <c r="T9" s="53"/>
      <c r="U9" s="53"/>
      <c r="V9" s="53"/>
      <c r="W9" s="53"/>
      <c r="X9" s="53"/>
      <c r="Y9" s="53"/>
      <c r="Z9" s="53"/>
      <c r="AA9" s="836" t="str">
        <f>IF('(記入例)(イ)-②入力表'!$AF$3="","令和　　　年　　　月　　　日",'(記入例)(イ)-②入力表'!$AF$3)</f>
        <v>令和５年１２月１５日</v>
      </c>
      <c r="AB9" s="837"/>
      <c r="AC9" s="837"/>
      <c r="AD9" s="837"/>
      <c r="AE9" s="837"/>
      <c r="AF9" s="837"/>
      <c r="AG9" s="837"/>
      <c r="AH9" s="837"/>
      <c r="AI9" s="837"/>
      <c r="AJ9" s="837"/>
      <c r="AK9" s="837"/>
      <c r="AL9" s="838"/>
      <c r="AM9" s="53"/>
      <c r="AN9" s="53"/>
      <c r="AO9" s="54"/>
      <c r="AP9" s="53"/>
    </row>
    <row r="10" spans="1:42" s="234" customFormat="1" ht="6" customHeight="1">
      <c r="A10" s="52"/>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4"/>
      <c r="AP10" s="53"/>
    </row>
    <row r="11" spans="1:42" s="234" customFormat="1" ht="15" customHeight="1">
      <c r="A11" s="52"/>
      <c r="B11" s="53" t="s">
        <v>1</v>
      </c>
      <c r="C11" s="53" t="s">
        <v>2</v>
      </c>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4"/>
      <c r="AP11" s="53"/>
    </row>
    <row r="12" spans="1:42" s="234" customFormat="1" ht="6" customHeight="1">
      <c r="A12" s="5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4"/>
      <c r="AP12" s="53"/>
    </row>
    <row r="13" spans="1:42" s="234" customFormat="1" ht="15" customHeight="1">
      <c r="A13" s="52"/>
      <c r="B13" s="53"/>
      <c r="C13" s="53"/>
      <c r="D13" s="53"/>
      <c r="E13" s="53"/>
      <c r="F13" s="1"/>
      <c r="G13" s="53"/>
      <c r="H13" s="53"/>
      <c r="I13" s="53"/>
      <c r="J13" s="53"/>
      <c r="K13" s="53"/>
      <c r="L13" s="53"/>
      <c r="M13" s="53"/>
      <c r="N13" s="53"/>
      <c r="O13" s="53"/>
      <c r="P13" s="53"/>
      <c r="Q13" s="53"/>
      <c r="R13" s="53"/>
      <c r="S13" s="53"/>
      <c r="T13" s="53"/>
      <c r="U13" s="448" t="s">
        <v>3</v>
      </c>
      <c r="V13" s="448"/>
      <c r="W13" s="448"/>
      <c r="X13" s="53"/>
      <c r="Y13" s="53"/>
      <c r="Z13" s="53"/>
      <c r="AA13" s="53"/>
      <c r="AB13" s="53"/>
      <c r="AC13" s="53"/>
      <c r="AD13" s="53"/>
      <c r="AE13" s="53"/>
      <c r="AF13" s="53"/>
      <c r="AG13" s="53"/>
      <c r="AH13" s="53"/>
      <c r="AI13" s="53"/>
      <c r="AJ13" s="53"/>
      <c r="AK13" s="53"/>
      <c r="AL13" s="53"/>
      <c r="AM13" s="53"/>
      <c r="AN13" s="53"/>
      <c r="AO13" s="54"/>
      <c r="AP13" s="53"/>
    </row>
    <row r="14" spans="1:42" s="234" customFormat="1" ht="6" customHeight="1">
      <c r="A14" s="52"/>
      <c r="B14" s="53"/>
      <c r="C14" s="53"/>
      <c r="D14" s="53"/>
      <c r="E14" s="53"/>
      <c r="F14" s="2"/>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4"/>
      <c r="AP14" s="53"/>
    </row>
    <row r="15" spans="1:42" s="234" customFormat="1" ht="15" customHeight="1">
      <c r="A15" s="52"/>
      <c r="B15" s="53"/>
      <c r="C15" s="1"/>
      <c r="D15" s="53"/>
      <c r="E15" s="53"/>
      <c r="F15" s="53"/>
      <c r="G15" s="53"/>
      <c r="H15" s="53"/>
      <c r="I15" s="53"/>
      <c r="J15" s="53"/>
      <c r="K15" s="53"/>
      <c r="L15" s="53"/>
      <c r="M15" s="53"/>
      <c r="N15" s="53"/>
      <c r="O15" s="53"/>
      <c r="P15" s="53"/>
      <c r="Q15" s="53"/>
      <c r="R15" s="53"/>
      <c r="S15" s="53"/>
      <c r="T15" s="53"/>
      <c r="U15" s="449" t="s">
        <v>4</v>
      </c>
      <c r="V15" s="449"/>
      <c r="W15" s="449"/>
      <c r="X15" s="839" t="str">
        <f>IF('(記入例)(イ)-②入力表'!$D$6="","",'(記入例)(イ)-②入力表'!$D$6)</f>
        <v>朝倉市宮野２０４６番地１</v>
      </c>
      <c r="Y15" s="839"/>
      <c r="Z15" s="839"/>
      <c r="AA15" s="839"/>
      <c r="AB15" s="839"/>
      <c r="AC15" s="839"/>
      <c r="AD15" s="839"/>
      <c r="AE15" s="839"/>
      <c r="AF15" s="839"/>
      <c r="AG15" s="839"/>
      <c r="AH15" s="839"/>
      <c r="AI15" s="839"/>
      <c r="AJ15" s="839"/>
      <c r="AK15" s="839"/>
      <c r="AL15" s="839"/>
      <c r="AM15" s="55"/>
      <c r="AN15" s="53"/>
      <c r="AO15" s="54"/>
      <c r="AP15" s="53"/>
    </row>
    <row r="16" spans="1:42" s="234" customFormat="1" ht="15" customHeight="1">
      <c r="A16" s="52"/>
      <c r="B16" s="53"/>
      <c r="C16" s="53"/>
      <c r="D16" s="53"/>
      <c r="E16" s="53"/>
      <c r="F16" s="2"/>
      <c r="G16" s="53"/>
      <c r="H16" s="53"/>
      <c r="I16" s="53"/>
      <c r="J16" s="53"/>
      <c r="K16" s="53"/>
      <c r="L16" s="53"/>
      <c r="M16" s="53"/>
      <c r="N16" s="53"/>
      <c r="O16" s="53"/>
      <c r="P16" s="53"/>
      <c r="Q16" s="53"/>
      <c r="R16" s="53"/>
      <c r="S16" s="53"/>
      <c r="T16" s="53"/>
      <c r="U16" s="53"/>
      <c r="V16" s="53"/>
      <c r="W16" s="53"/>
      <c r="X16" s="840" t="str">
        <f>IF('(記入例)(イ)-②入力表'!$D$7="","",'(記入例)(イ)-②入力表'!$D$7)</f>
        <v>株式会社朝倉市商工観光課</v>
      </c>
      <c r="Y16" s="840"/>
      <c r="Z16" s="840"/>
      <c r="AA16" s="840"/>
      <c r="AB16" s="840"/>
      <c r="AC16" s="840"/>
      <c r="AD16" s="840"/>
      <c r="AE16" s="840"/>
      <c r="AF16" s="840"/>
      <c r="AG16" s="840"/>
      <c r="AH16" s="840"/>
      <c r="AI16" s="840"/>
      <c r="AJ16" s="840"/>
      <c r="AK16" s="840"/>
      <c r="AL16" s="840"/>
      <c r="AM16" s="53"/>
      <c r="AN16" s="53"/>
      <c r="AO16" s="54"/>
      <c r="AP16" s="53"/>
    </row>
    <row r="17" spans="1:43" s="234" customFormat="1" ht="15" customHeight="1">
      <c r="A17" s="52"/>
      <c r="B17" s="53"/>
      <c r="C17" s="1"/>
      <c r="D17" s="53"/>
      <c r="E17" s="53"/>
      <c r="F17" s="53"/>
      <c r="G17" s="53"/>
      <c r="H17" s="53"/>
      <c r="I17" s="53"/>
      <c r="J17" s="53"/>
      <c r="K17" s="53"/>
      <c r="L17" s="53"/>
      <c r="M17" s="53"/>
      <c r="N17" s="53"/>
      <c r="O17" s="53"/>
      <c r="P17" s="53"/>
      <c r="Q17" s="53"/>
      <c r="R17" s="53"/>
      <c r="S17" s="53"/>
      <c r="T17" s="53"/>
      <c r="U17" s="449" t="s">
        <v>5</v>
      </c>
      <c r="V17" s="449"/>
      <c r="W17" s="449"/>
      <c r="X17" s="854" t="str">
        <f>IF('(記入例)(イ)-②入力表'!$D$8="","",'(記入例)(イ)-②入力表'!$D$8)</f>
        <v>代表取締役　　朝倉　太郎</v>
      </c>
      <c r="Y17" s="854"/>
      <c r="Z17" s="854"/>
      <c r="AA17" s="854"/>
      <c r="AB17" s="854"/>
      <c r="AC17" s="854"/>
      <c r="AD17" s="854"/>
      <c r="AE17" s="854"/>
      <c r="AF17" s="854"/>
      <c r="AG17" s="854"/>
      <c r="AH17" s="854"/>
      <c r="AI17" s="854"/>
      <c r="AJ17" s="854"/>
      <c r="AK17" s="854"/>
      <c r="AL17" s="56" t="s">
        <v>6</v>
      </c>
      <c r="AM17" s="53"/>
      <c r="AN17" s="53"/>
      <c r="AO17" s="54"/>
      <c r="AP17" s="53"/>
    </row>
    <row r="18" spans="1:43" s="234" customFormat="1" ht="6" customHeight="1">
      <c r="A18" s="52"/>
      <c r="B18" s="53"/>
      <c r="C18" s="1"/>
      <c r="D18" s="53"/>
      <c r="E18" s="53"/>
      <c r="F18" s="53"/>
      <c r="G18" s="53"/>
      <c r="H18" s="53"/>
      <c r="I18" s="53"/>
      <c r="J18" s="53"/>
      <c r="K18" s="53"/>
      <c r="L18" s="53"/>
      <c r="M18" s="53"/>
      <c r="N18" s="53"/>
      <c r="O18" s="53"/>
      <c r="P18" s="53"/>
      <c r="Q18" s="53"/>
      <c r="R18" s="53"/>
      <c r="S18" s="53"/>
      <c r="T18" s="53"/>
      <c r="U18" s="235"/>
      <c r="V18" s="235"/>
      <c r="W18" s="235"/>
      <c r="X18" s="62"/>
      <c r="Y18" s="62"/>
      <c r="Z18" s="62"/>
      <c r="AA18" s="62"/>
      <c r="AB18" s="62"/>
      <c r="AC18" s="62"/>
      <c r="AD18" s="62"/>
      <c r="AE18" s="62"/>
      <c r="AF18" s="62"/>
      <c r="AG18" s="62"/>
      <c r="AH18" s="62"/>
      <c r="AI18" s="62"/>
      <c r="AJ18" s="62"/>
      <c r="AK18" s="62"/>
      <c r="AL18" s="53"/>
      <c r="AM18" s="53"/>
      <c r="AN18" s="53"/>
      <c r="AO18" s="54"/>
      <c r="AP18" s="53"/>
    </row>
    <row r="19" spans="1:43" s="234" customFormat="1" ht="15" customHeight="1">
      <c r="A19" s="52"/>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7"/>
      <c r="AL19" s="66" t="s">
        <v>175</v>
      </c>
      <c r="AN19" s="53"/>
      <c r="AO19" s="54"/>
      <c r="AP19" s="53"/>
    </row>
    <row r="20" spans="1:43" s="234" customFormat="1" ht="15" customHeight="1">
      <c r="A20" s="97"/>
      <c r="B20" s="581" t="s">
        <v>199</v>
      </c>
      <c r="C20" s="923"/>
      <c r="D20" s="923"/>
      <c r="E20" s="923"/>
      <c r="F20" s="924" t="str">
        <f>IF('(記入例)(イ)-②入力表'!$C$15="","",'(記入例)(イ)-②入力表'!$C$15)</f>
        <v>2061</v>
      </c>
      <c r="G20" s="925"/>
      <c r="H20" s="925"/>
      <c r="I20" s="925"/>
      <c r="J20" s="926" t="str">
        <f>IF('(記入例)(イ)-②入力表'!$C$16="","",'(記入例)(イ)-②入力表'!$C$16)</f>
        <v>かばん製造業</v>
      </c>
      <c r="K20" s="927"/>
      <c r="L20" s="927"/>
      <c r="M20" s="927"/>
      <c r="N20" s="927"/>
      <c r="O20" s="927"/>
      <c r="P20" s="927"/>
      <c r="Q20" s="927"/>
      <c r="R20" s="927"/>
      <c r="S20" s="927"/>
      <c r="T20" s="927"/>
      <c r="U20" s="927"/>
      <c r="V20" s="927"/>
      <c r="W20" s="927"/>
      <c r="X20" s="927"/>
      <c r="Y20" s="240" t="str">
        <f>IF(J20="","業(注2)を営んでいるが、下記のとおり、","(注2)を営んでいるが、下記のとおり、")</f>
        <v>(注2)を営んでいるが、下記のとおり、</v>
      </c>
      <c r="Z20" s="240"/>
      <c r="AA20" s="240"/>
      <c r="AB20" s="240"/>
      <c r="AC20" s="240"/>
      <c r="AD20" s="240"/>
      <c r="AE20" s="240"/>
      <c r="AF20" s="240"/>
      <c r="AG20" s="240"/>
      <c r="AH20" s="240"/>
      <c r="AI20" s="240"/>
      <c r="AJ20" s="240"/>
      <c r="AK20" s="240"/>
      <c r="AL20" s="240"/>
      <c r="AM20" s="240"/>
      <c r="AN20" s="256"/>
      <c r="AO20" s="95"/>
      <c r="AP20" s="53"/>
    </row>
    <row r="21" spans="1:43" s="234" customFormat="1" ht="15" customHeight="1">
      <c r="A21" s="97"/>
      <c r="B21" s="941" t="s">
        <v>200</v>
      </c>
      <c r="C21" s="942"/>
      <c r="D21" s="942"/>
      <c r="E21" s="942"/>
      <c r="F21" s="942"/>
      <c r="G21" s="942"/>
      <c r="H21" s="942"/>
      <c r="I21" s="942"/>
      <c r="J21" s="242" t="s">
        <v>202</v>
      </c>
      <c r="N21" s="242"/>
      <c r="P21" s="242"/>
      <c r="Q21" s="242"/>
      <c r="R21" s="242"/>
      <c r="S21" s="242"/>
      <c r="T21" s="242"/>
      <c r="U21" s="242"/>
      <c r="V21" s="242"/>
      <c r="W21" s="242"/>
      <c r="X21" s="242"/>
      <c r="Y21" s="242"/>
      <c r="Z21" s="242"/>
      <c r="AA21" s="242"/>
      <c r="AB21" s="242"/>
      <c r="AC21" s="242"/>
      <c r="AD21" s="242"/>
      <c r="AE21" s="242"/>
      <c r="AF21" s="242"/>
      <c r="AG21" s="242"/>
      <c r="AH21" s="242"/>
      <c r="AI21" s="242"/>
      <c r="AJ21" s="53"/>
      <c r="AK21" s="53"/>
      <c r="AL21" s="53"/>
      <c r="AM21" s="53"/>
      <c r="AO21" s="54"/>
    </row>
    <row r="22" spans="1:43" s="234" customFormat="1" ht="15" customHeight="1">
      <c r="A22" s="97"/>
      <c r="B22" s="242" t="s">
        <v>201</v>
      </c>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96"/>
      <c r="AO22" s="95"/>
      <c r="AP22" s="53"/>
    </row>
    <row r="23" spans="1:43" s="234" customFormat="1" ht="15" customHeight="1">
      <c r="A23" s="97"/>
      <c r="B23" s="242"/>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95"/>
      <c r="AP23" s="53"/>
    </row>
    <row r="24" spans="1:43" s="234" customFormat="1" ht="15" customHeight="1">
      <c r="A24" s="98"/>
      <c r="B24" s="758" t="s">
        <v>9</v>
      </c>
      <c r="C24" s="943"/>
      <c r="D24" s="943"/>
      <c r="E24" s="943"/>
      <c r="F24" s="943"/>
      <c r="G24" s="943"/>
      <c r="H24" s="943"/>
      <c r="I24" s="943"/>
      <c r="J24" s="943"/>
      <c r="K24" s="943"/>
      <c r="L24" s="943"/>
      <c r="M24" s="943"/>
      <c r="N24" s="943"/>
      <c r="O24" s="943"/>
      <c r="P24" s="943"/>
      <c r="Q24" s="943"/>
      <c r="R24" s="943"/>
      <c r="S24" s="943"/>
      <c r="T24" s="943"/>
      <c r="U24" s="943"/>
      <c r="V24" s="943"/>
      <c r="W24" s="943"/>
      <c r="X24" s="943"/>
      <c r="Y24" s="943"/>
      <c r="Z24" s="943"/>
      <c r="AA24" s="943"/>
      <c r="AB24" s="943"/>
      <c r="AC24" s="943"/>
      <c r="AD24" s="943"/>
      <c r="AE24" s="943"/>
      <c r="AF24" s="943"/>
      <c r="AG24" s="943"/>
      <c r="AH24" s="943"/>
      <c r="AI24" s="943"/>
      <c r="AJ24" s="943"/>
      <c r="AK24" s="943"/>
      <c r="AL24" s="943"/>
      <c r="AM24" s="943"/>
      <c r="AN24" s="943"/>
      <c r="AO24" s="99"/>
    </row>
    <row r="25" spans="1:43" s="234" customFormat="1" ht="15" customHeight="1">
      <c r="A25" s="97"/>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95"/>
    </row>
    <row r="26" spans="1:43" ht="15" customHeight="1">
      <c r="A26" s="132" t="s">
        <v>10</v>
      </c>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133"/>
      <c r="AP26" s="58"/>
    </row>
    <row r="27" spans="1:43" s="234" customFormat="1" ht="6" customHeight="1">
      <c r="A27" s="102"/>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95"/>
    </row>
    <row r="28" spans="1:43" s="234" customFormat="1" ht="15" customHeight="1">
      <c r="A28" s="102"/>
      <c r="B28" s="242"/>
      <c r="C28" s="242"/>
      <c r="D28" s="242"/>
      <c r="E28" s="242"/>
      <c r="F28" s="572" t="s">
        <v>11</v>
      </c>
      <c r="G28" s="572"/>
      <c r="H28" s="572"/>
      <c r="I28" s="572" t="s">
        <v>12</v>
      </c>
      <c r="J28" s="573">
        <v>100</v>
      </c>
      <c r="K28" s="573"/>
      <c r="L28" s="573"/>
      <c r="M28" s="242"/>
      <c r="N28" s="242"/>
      <c r="O28" s="242"/>
      <c r="P28" s="242"/>
      <c r="Q28" s="242"/>
      <c r="R28" s="242"/>
      <c r="S28" s="242"/>
      <c r="T28" s="242"/>
      <c r="U28" s="242"/>
      <c r="V28" s="103" t="s">
        <v>203</v>
      </c>
      <c r="W28" s="103"/>
      <c r="X28" s="103"/>
      <c r="Y28" s="103"/>
      <c r="Z28" s="103"/>
      <c r="AA28" s="103"/>
      <c r="AB28" s="103"/>
      <c r="AC28" s="103"/>
      <c r="AD28" s="103"/>
      <c r="AE28" s="103"/>
      <c r="AF28" s="103"/>
      <c r="AG28" s="944">
        <f>IF($U$188="","",$U$188)</f>
        <v>6.5</v>
      </c>
      <c r="AH28" s="944"/>
      <c r="AI28" s="944"/>
      <c r="AJ28" s="944"/>
      <c r="AK28" s="103" t="s">
        <v>187</v>
      </c>
      <c r="AL28" s="103"/>
      <c r="AM28" s="103"/>
      <c r="AN28" s="103"/>
      <c r="AO28" s="95"/>
      <c r="AQ28" s="72" t="str">
        <f>IF($H$186&gt;$AB$186,"※認定不可、売上高が前年同期に比べ増加しています！",IF($U$188&lt;5,"※認定不可、売上高が前年同期間に比べ5%以上減少していません！",""))</f>
        <v/>
      </c>
    </row>
    <row r="29" spans="1:43" s="234" customFormat="1" ht="6" customHeight="1">
      <c r="A29" s="102"/>
      <c r="B29" s="242"/>
      <c r="C29" s="242"/>
      <c r="D29" s="242"/>
      <c r="E29" s="242"/>
      <c r="F29" s="244"/>
      <c r="G29" s="244"/>
      <c r="H29" s="244"/>
      <c r="I29" s="572"/>
      <c r="J29" s="573"/>
      <c r="K29" s="573"/>
      <c r="L29" s="573"/>
      <c r="M29" s="242"/>
      <c r="N29" s="242"/>
      <c r="O29" s="242"/>
      <c r="P29" s="242"/>
      <c r="Q29" s="242"/>
      <c r="R29" s="242"/>
      <c r="S29" s="242"/>
      <c r="T29" s="242"/>
      <c r="U29" s="242"/>
      <c r="V29" s="242"/>
      <c r="W29" s="242"/>
      <c r="X29" s="242"/>
      <c r="Y29" s="242"/>
      <c r="Z29" s="242"/>
      <c r="AA29" s="242"/>
      <c r="AB29" s="242"/>
      <c r="AC29" s="242"/>
      <c r="AD29" s="242"/>
      <c r="AE29" s="242"/>
      <c r="AF29" s="242"/>
      <c r="AG29" s="104"/>
      <c r="AH29" s="104"/>
      <c r="AI29" s="104"/>
      <c r="AJ29" s="104"/>
      <c r="AK29" s="242"/>
      <c r="AL29" s="242"/>
      <c r="AM29" s="242"/>
      <c r="AN29" s="242"/>
      <c r="AO29" s="95"/>
    </row>
    <row r="30" spans="1:43" s="234" customFormat="1" ht="6" customHeight="1">
      <c r="A30" s="102"/>
      <c r="B30" s="242"/>
      <c r="C30" s="242"/>
      <c r="D30" s="242"/>
      <c r="E30" s="242"/>
      <c r="F30" s="239"/>
      <c r="G30" s="239"/>
      <c r="H30" s="239"/>
      <c r="I30" s="572"/>
      <c r="J30" s="573"/>
      <c r="K30" s="573"/>
      <c r="L30" s="573"/>
      <c r="M30" s="242"/>
      <c r="N30" s="242"/>
      <c r="O30" s="242"/>
      <c r="P30" s="242"/>
      <c r="Q30" s="242"/>
      <c r="R30" s="242"/>
      <c r="S30" s="242"/>
      <c r="T30" s="242"/>
      <c r="U30" s="242"/>
      <c r="V30" s="242"/>
      <c r="W30" s="242"/>
      <c r="X30" s="242"/>
      <c r="Y30" s="242"/>
      <c r="Z30" s="242"/>
      <c r="AA30" s="242"/>
      <c r="AB30" s="242"/>
      <c r="AC30" s="242"/>
      <c r="AD30" s="242"/>
      <c r="AE30" s="242"/>
      <c r="AF30" s="242"/>
      <c r="AG30" s="104"/>
      <c r="AH30" s="104"/>
      <c r="AI30" s="104"/>
      <c r="AJ30" s="104"/>
      <c r="AK30" s="242"/>
      <c r="AL30" s="242"/>
      <c r="AM30" s="242"/>
      <c r="AN30" s="242"/>
      <c r="AO30" s="95"/>
    </row>
    <row r="31" spans="1:43" s="234" customFormat="1" ht="15" customHeight="1">
      <c r="A31" s="102"/>
      <c r="B31" s="105"/>
      <c r="C31" s="242"/>
      <c r="D31" s="242"/>
      <c r="E31" s="242"/>
      <c r="F31" s="242"/>
      <c r="G31" s="242" t="s">
        <v>13</v>
      </c>
      <c r="H31" s="242"/>
      <c r="I31" s="572"/>
      <c r="J31" s="573"/>
      <c r="K31" s="573"/>
      <c r="L31" s="573"/>
      <c r="M31" s="242"/>
      <c r="N31" s="242"/>
      <c r="O31" s="242"/>
      <c r="P31" s="242"/>
      <c r="Q31" s="242"/>
      <c r="R31" s="242"/>
      <c r="S31" s="242"/>
      <c r="T31" s="242"/>
      <c r="U31" s="242"/>
      <c r="V31" s="103" t="s">
        <v>204</v>
      </c>
      <c r="W31" s="103"/>
      <c r="X31" s="103"/>
      <c r="Y31" s="103"/>
      <c r="Z31" s="103"/>
      <c r="AA31" s="103"/>
      <c r="AB31" s="103"/>
      <c r="AC31" s="103"/>
      <c r="AD31" s="103"/>
      <c r="AE31" s="103"/>
      <c r="AF31" s="103"/>
      <c r="AG31" s="944">
        <f>IF($U$198="","",$U$198)</f>
        <v>10.1</v>
      </c>
      <c r="AH31" s="944"/>
      <c r="AI31" s="944"/>
      <c r="AJ31" s="944"/>
      <c r="AK31" s="103" t="s">
        <v>187</v>
      </c>
      <c r="AL31" s="103"/>
      <c r="AM31" s="103"/>
      <c r="AN31" s="103"/>
      <c r="AO31" s="95"/>
      <c r="AQ31" s="72" t="str">
        <f>IF($H$196&gt;$AB$196,"※認定不可、売上高が前年同期に比べ増加しています！",IF($U$198&lt;5,"※認定不可、売上高が前年同期間に比べ5%以上減少していません！",""))</f>
        <v/>
      </c>
    </row>
    <row r="32" spans="1:43" s="234" customFormat="1" ht="15" customHeight="1">
      <c r="A32" s="97"/>
      <c r="B32" s="242"/>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95"/>
    </row>
    <row r="33" spans="1:43" s="234" customFormat="1" ht="15" customHeight="1">
      <c r="A33" s="97"/>
      <c r="B33" s="242"/>
      <c r="C33" s="242"/>
      <c r="D33" s="242"/>
      <c r="E33" s="105" t="s">
        <v>59</v>
      </c>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95"/>
      <c r="AP33" s="53"/>
      <c r="AQ33" s="53"/>
    </row>
    <row r="34" spans="1:43" s="234" customFormat="1" ht="6" customHeight="1">
      <c r="A34" s="97"/>
      <c r="B34" s="242"/>
      <c r="C34" s="242"/>
      <c r="D34" s="242"/>
      <c r="E34" s="105"/>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95"/>
      <c r="AP34" s="53"/>
      <c r="AQ34" s="53"/>
    </row>
    <row r="35" spans="1:43" s="234" customFormat="1" ht="15" customHeight="1">
      <c r="A35" s="97"/>
      <c r="B35" s="242"/>
      <c r="C35" s="242"/>
      <c r="D35" s="242"/>
      <c r="E35" s="242"/>
      <c r="F35" s="242"/>
      <c r="G35" s="242"/>
      <c r="H35" s="242"/>
      <c r="I35" s="242"/>
      <c r="J35" s="242"/>
      <c r="K35" s="242"/>
      <c r="L35" s="242"/>
      <c r="M35" s="242"/>
      <c r="N35" s="242"/>
      <c r="O35" s="242"/>
      <c r="P35" s="242"/>
      <c r="Q35" s="242"/>
      <c r="R35" s="242"/>
      <c r="S35" s="242"/>
      <c r="T35" s="242"/>
      <c r="U35" s="242"/>
      <c r="V35" s="106" t="s">
        <v>205</v>
      </c>
      <c r="W35" s="107"/>
      <c r="X35" s="107"/>
      <c r="Y35" s="107"/>
      <c r="Z35" s="107"/>
      <c r="AA35" s="107"/>
      <c r="AB35" s="107"/>
      <c r="AC35" s="107"/>
      <c r="AD35" s="107"/>
      <c r="AE35" s="107"/>
      <c r="AF35" s="107"/>
      <c r="AG35" s="937">
        <f>IF($H$186="","",$H$186)</f>
        <v>3190000</v>
      </c>
      <c r="AH35" s="938"/>
      <c r="AI35" s="938"/>
      <c r="AJ35" s="938"/>
      <c r="AK35" s="938"/>
      <c r="AL35" s="938"/>
      <c r="AM35" s="938"/>
      <c r="AN35" s="103" t="s">
        <v>15</v>
      </c>
      <c r="AO35" s="95"/>
      <c r="AP35" s="53"/>
    </row>
    <row r="36" spans="1:43" s="234" customFormat="1" ht="6" customHeight="1">
      <c r="A36" s="97"/>
      <c r="B36" s="242"/>
      <c r="C36" s="242"/>
      <c r="D36" s="242"/>
      <c r="E36" s="242"/>
      <c r="F36" s="242"/>
      <c r="G36" s="242"/>
      <c r="H36" s="242"/>
      <c r="I36" s="242"/>
      <c r="J36" s="242"/>
      <c r="K36" s="242"/>
      <c r="L36" s="242"/>
      <c r="M36" s="242"/>
      <c r="N36" s="242"/>
      <c r="O36" s="242"/>
      <c r="P36" s="242"/>
      <c r="Q36" s="242"/>
      <c r="R36" s="242"/>
      <c r="S36" s="242"/>
      <c r="T36" s="242"/>
      <c r="U36" s="242"/>
      <c r="V36" s="108"/>
      <c r="W36" s="271"/>
      <c r="X36" s="271"/>
      <c r="Y36" s="271"/>
      <c r="Z36" s="271"/>
      <c r="AA36" s="271"/>
      <c r="AB36" s="271"/>
      <c r="AC36" s="271"/>
      <c r="AD36" s="271"/>
      <c r="AE36" s="271"/>
      <c r="AF36" s="271"/>
      <c r="AG36" s="110"/>
      <c r="AH36" s="264"/>
      <c r="AI36" s="264"/>
      <c r="AJ36" s="264"/>
      <c r="AK36" s="264"/>
      <c r="AL36" s="264"/>
      <c r="AM36" s="264"/>
      <c r="AN36" s="242"/>
      <c r="AO36" s="95"/>
      <c r="AP36" s="53"/>
    </row>
    <row r="37" spans="1:43" s="234" customFormat="1" ht="15" customHeight="1">
      <c r="A37" s="97"/>
      <c r="B37" s="242"/>
      <c r="C37" s="242"/>
      <c r="D37" s="242"/>
      <c r="E37" s="242"/>
      <c r="F37" s="242"/>
      <c r="G37" s="242"/>
      <c r="H37" s="242"/>
      <c r="I37" s="242"/>
      <c r="J37" s="242"/>
      <c r="K37" s="242"/>
      <c r="L37" s="242"/>
      <c r="M37" s="242"/>
      <c r="N37" s="242"/>
      <c r="O37" s="242"/>
      <c r="P37" s="242"/>
      <c r="Q37" s="242"/>
      <c r="R37" s="242"/>
      <c r="S37" s="242"/>
      <c r="T37" s="242"/>
      <c r="U37" s="242"/>
      <c r="V37" s="106" t="s">
        <v>207</v>
      </c>
      <c r="W37" s="107"/>
      <c r="X37" s="107"/>
      <c r="Y37" s="107"/>
      <c r="Z37" s="107"/>
      <c r="AA37" s="107"/>
      <c r="AB37" s="107"/>
      <c r="AC37" s="107"/>
      <c r="AD37" s="107"/>
      <c r="AE37" s="107"/>
      <c r="AF37" s="107"/>
      <c r="AG37" s="937">
        <f>IF($H$196="","",$H$196)</f>
        <v>4145000</v>
      </c>
      <c r="AH37" s="938"/>
      <c r="AI37" s="938"/>
      <c r="AJ37" s="938"/>
      <c r="AK37" s="938"/>
      <c r="AL37" s="938"/>
      <c r="AM37" s="938"/>
      <c r="AN37" s="103" t="s">
        <v>15</v>
      </c>
      <c r="AO37" s="95"/>
      <c r="AP37" s="53"/>
    </row>
    <row r="38" spans="1:43" s="234" customFormat="1" ht="15" customHeight="1">
      <c r="A38" s="97"/>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95"/>
      <c r="AP38" s="53"/>
    </row>
    <row r="39" spans="1:43" s="234" customFormat="1" ht="15" customHeight="1">
      <c r="A39" s="97"/>
      <c r="B39" s="242"/>
      <c r="C39" s="242"/>
      <c r="D39" s="242"/>
      <c r="E39" s="105" t="s">
        <v>60</v>
      </c>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95"/>
      <c r="AP39" s="53"/>
      <c r="AQ39" s="53"/>
    </row>
    <row r="40" spans="1:43" s="234" customFormat="1" ht="6" customHeight="1">
      <c r="A40" s="97"/>
      <c r="B40" s="242"/>
      <c r="C40" s="242"/>
      <c r="D40" s="242"/>
      <c r="E40" s="105"/>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95"/>
      <c r="AP40" s="53"/>
      <c r="AQ40" s="53"/>
    </row>
    <row r="41" spans="1:43" s="234" customFormat="1" ht="15" customHeight="1">
      <c r="A41" s="97"/>
      <c r="B41" s="111"/>
      <c r="C41" s="242"/>
      <c r="D41" s="242"/>
      <c r="E41" s="242"/>
      <c r="F41" s="242"/>
      <c r="G41" s="242"/>
      <c r="H41" s="242"/>
      <c r="I41" s="242"/>
      <c r="J41" s="242"/>
      <c r="K41" s="242"/>
      <c r="L41" s="242"/>
      <c r="M41" s="242"/>
      <c r="N41" s="242"/>
      <c r="O41" s="242"/>
      <c r="P41" s="242"/>
      <c r="Q41" s="242"/>
      <c r="R41" s="242"/>
      <c r="S41" s="242"/>
      <c r="T41" s="242"/>
      <c r="U41" s="242"/>
      <c r="V41" s="106" t="s">
        <v>208</v>
      </c>
      <c r="W41" s="107"/>
      <c r="X41" s="107"/>
      <c r="Y41" s="107"/>
      <c r="Z41" s="107"/>
      <c r="AA41" s="107"/>
      <c r="AB41" s="107"/>
      <c r="AC41" s="107"/>
      <c r="AD41" s="107"/>
      <c r="AE41" s="107"/>
      <c r="AF41" s="107"/>
      <c r="AG41" s="937">
        <f>IF($AB$186="","",$AB$186)</f>
        <v>3415000</v>
      </c>
      <c r="AH41" s="938"/>
      <c r="AI41" s="938"/>
      <c r="AJ41" s="938"/>
      <c r="AK41" s="938"/>
      <c r="AL41" s="938"/>
      <c r="AM41" s="938"/>
      <c r="AN41" s="103" t="s">
        <v>15</v>
      </c>
      <c r="AO41" s="95"/>
    </row>
    <row r="42" spans="1:43" s="234" customFormat="1" ht="6" customHeight="1">
      <c r="A42" s="97"/>
      <c r="B42" s="111"/>
      <c r="C42" s="242"/>
      <c r="D42" s="242"/>
      <c r="E42" s="242"/>
      <c r="F42" s="242"/>
      <c r="G42" s="242"/>
      <c r="H42" s="242"/>
      <c r="I42" s="242"/>
      <c r="J42" s="242"/>
      <c r="K42" s="242"/>
      <c r="L42" s="242"/>
      <c r="M42" s="242"/>
      <c r="N42" s="242"/>
      <c r="O42" s="242"/>
      <c r="P42" s="242"/>
      <c r="Q42" s="242"/>
      <c r="R42" s="242"/>
      <c r="S42" s="242"/>
      <c r="T42" s="242"/>
      <c r="U42" s="242"/>
      <c r="V42" s="108"/>
      <c r="W42" s="271"/>
      <c r="X42" s="271"/>
      <c r="Y42" s="271"/>
      <c r="Z42" s="271"/>
      <c r="AA42" s="271"/>
      <c r="AB42" s="271"/>
      <c r="AC42" s="271"/>
      <c r="AD42" s="271"/>
      <c r="AE42" s="271"/>
      <c r="AF42" s="271"/>
      <c r="AG42" s="110"/>
      <c r="AH42" s="264"/>
      <c r="AI42" s="264"/>
      <c r="AJ42" s="264"/>
      <c r="AK42" s="264"/>
      <c r="AL42" s="264"/>
      <c r="AM42" s="264"/>
      <c r="AN42" s="242"/>
      <c r="AO42" s="95"/>
    </row>
    <row r="43" spans="1:43" s="234" customFormat="1" ht="15" customHeight="1">
      <c r="A43" s="97"/>
      <c r="B43" s="111"/>
      <c r="C43" s="242"/>
      <c r="D43" s="242"/>
      <c r="E43" s="242"/>
      <c r="F43" s="242"/>
      <c r="G43" s="242"/>
      <c r="H43" s="242"/>
      <c r="I43" s="242"/>
      <c r="J43" s="242"/>
      <c r="K43" s="242"/>
      <c r="L43" s="242"/>
      <c r="M43" s="242"/>
      <c r="N43" s="242"/>
      <c r="O43" s="242"/>
      <c r="P43" s="242"/>
      <c r="Q43" s="242"/>
      <c r="R43" s="242"/>
      <c r="S43" s="242"/>
      <c r="T43" s="242"/>
      <c r="U43" s="242"/>
      <c r="V43" s="106" t="s">
        <v>206</v>
      </c>
      <c r="W43" s="107"/>
      <c r="X43" s="107"/>
      <c r="Y43" s="107"/>
      <c r="Z43" s="107"/>
      <c r="AA43" s="107"/>
      <c r="AB43" s="107"/>
      <c r="AC43" s="107"/>
      <c r="AD43" s="107"/>
      <c r="AE43" s="107"/>
      <c r="AF43" s="107"/>
      <c r="AG43" s="937">
        <f>IF($AB$196="","",$AB$196)</f>
        <v>4613000</v>
      </c>
      <c r="AH43" s="938"/>
      <c r="AI43" s="938"/>
      <c r="AJ43" s="938"/>
      <c r="AK43" s="938"/>
      <c r="AL43" s="938"/>
      <c r="AM43" s="938"/>
      <c r="AN43" s="103" t="s">
        <v>15</v>
      </c>
      <c r="AO43" s="95"/>
    </row>
    <row r="44" spans="1:43" s="234" customFormat="1" ht="15" customHeight="1">
      <c r="A44" s="97"/>
      <c r="B44" s="111"/>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95"/>
    </row>
    <row r="45" spans="1:43" s="245" customFormat="1" ht="15" customHeight="1">
      <c r="A45" s="939" t="s">
        <v>211</v>
      </c>
      <c r="B45" s="940"/>
      <c r="C45" s="940"/>
      <c r="D45" s="940"/>
      <c r="E45" s="940"/>
      <c r="F45" s="940"/>
      <c r="G45" s="940"/>
      <c r="H45" s="940"/>
      <c r="I45" s="940"/>
      <c r="J45" s="940"/>
      <c r="K45" s="940"/>
      <c r="L45" s="940"/>
      <c r="M45" s="940"/>
      <c r="N45" s="940"/>
      <c r="O45" s="940"/>
      <c r="P45" s="940"/>
      <c r="Q45" s="940"/>
      <c r="R45" s="940"/>
      <c r="S45" s="940"/>
      <c r="T45" s="940"/>
      <c r="U45" s="940"/>
      <c r="V45" s="940"/>
      <c r="W45" s="940"/>
      <c r="X45" s="940"/>
      <c r="Y45" s="940"/>
      <c r="Z45" s="940"/>
      <c r="AA45" s="940"/>
      <c r="AB45" s="940"/>
      <c r="AC45" s="940"/>
      <c r="AD45" s="940"/>
      <c r="AE45" s="940"/>
      <c r="AF45" s="940"/>
      <c r="AG45" s="940"/>
      <c r="AH45" s="940"/>
      <c r="AI45" s="940"/>
      <c r="AJ45" s="940"/>
      <c r="AK45" s="940"/>
      <c r="AL45" s="940"/>
      <c r="AM45" s="940"/>
      <c r="AN45" s="940"/>
      <c r="AO45" s="940"/>
      <c r="AP45" s="256"/>
    </row>
    <row r="46" spans="1:43" s="245" customFormat="1" ht="15" customHeight="1">
      <c r="A46" s="134" t="s">
        <v>212</v>
      </c>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row>
    <row r="47" spans="1:43" s="245" customFormat="1" ht="15" customHeight="1">
      <c r="A47" s="134" t="s">
        <v>210</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row>
    <row r="48" spans="1:43" s="245" customFormat="1" ht="15" customHeight="1">
      <c r="A48" s="134" t="s">
        <v>209</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row>
    <row r="49" spans="1:42" s="245" customFormat="1" ht="15" customHeight="1">
      <c r="A49" s="134" t="s">
        <v>16</v>
      </c>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row>
    <row r="50" spans="1:42" s="238" customFormat="1" ht="30" customHeight="1">
      <c r="A50" s="697" t="s">
        <v>20</v>
      </c>
      <c r="B50" s="697"/>
      <c r="C50" s="697"/>
      <c r="D50" s="697"/>
      <c r="E50" s="697"/>
      <c r="F50" s="697"/>
      <c r="G50" s="697"/>
      <c r="H50" s="697"/>
      <c r="I50" s="697"/>
      <c r="J50" s="697"/>
      <c r="K50" s="697"/>
      <c r="L50" s="697"/>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113"/>
    </row>
    <row r="51" spans="1:42" s="245" customFormat="1" ht="6" customHeight="1">
      <c r="A51" s="256"/>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row>
    <row r="52" spans="1:42" s="238" customFormat="1" ht="15" customHeight="1">
      <c r="A52" s="698"/>
      <c r="B52" s="699"/>
      <c r="C52" s="569" t="s">
        <v>21</v>
      </c>
      <c r="D52" s="700"/>
      <c r="E52" s="700"/>
      <c r="F52" s="700"/>
      <c r="G52" s="569"/>
      <c r="H52" s="701"/>
      <c r="I52" s="701"/>
      <c r="J52" s="701"/>
      <c r="K52" s="701"/>
      <c r="L52" s="243" t="s">
        <v>22</v>
      </c>
    </row>
    <row r="53" spans="1:42" s="238" customFormat="1" ht="6" customHeight="1">
      <c r="L53" s="114"/>
    </row>
    <row r="54" spans="1:42" s="238" customFormat="1" ht="15" customHeight="1">
      <c r="B54" s="571" t="s">
        <v>23</v>
      </c>
      <c r="C54" s="571"/>
      <c r="D54" s="571"/>
      <c r="E54" s="571"/>
      <c r="F54" s="571"/>
      <c r="G54" s="571"/>
      <c r="H54" s="571"/>
      <c r="I54" s="571"/>
      <c r="J54" s="571"/>
      <c r="K54" s="571"/>
      <c r="L54" s="571"/>
      <c r="M54" s="701"/>
    </row>
    <row r="55" spans="1:42" s="238" customFormat="1" ht="6" customHeight="1"/>
    <row r="56" spans="1:42" s="238" customFormat="1" ht="15" customHeight="1">
      <c r="B56" s="238" t="s">
        <v>24</v>
      </c>
    </row>
    <row r="57" spans="1:42" s="238" customFormat="1" ht="6" customHeight="1"/>
    <row r="58" spans="1:42" s="238" customFormat="1" ht="15" customHeight="1">
      <c r="A58" s="241" t="s">
        <v>25</v>
      </c>
      <c r="B58" s="103"/>
      <c r="C58" s="103"/>
      <c r="D58" s="103"/>
      <c r="E58" s="103"/>
      <c r="F58" s="103"/>
      <c r="G58" s="103"/>
      <c r="H58" s="103"/>
      <c r="I58" s="103"/>
      <c r="J58" s="103"/>
      <c r="K58" s="578" t="s">
        <v>26</v>
      </c>
      <c r="L58" s="578"/>
      <c r="M58" s="578"/>
      <c r="N58" s="578"/>
      <c r="O58" s="706"/>
      <c r="P58" s="706"/>
      <c r="Q58" s="706"/>
      <c r="R58" s="706"/>
      <c r="S58" s="706"/>
      <c r="T58" s="706"/>
      <c r="U58" s="706"/>
      <c r="V58" s="706"/>
      <c r="W58" s="706"/>
      <c r="X58" s="579" t="s">
        <v>27</v>
      </c>
      <c r="Y58" s="707"/>
      <c r="Z58" s="578" t="s">
        <v>26</v>
      </c>
      <c r="AA58" s="578"/>
      <c r="AB58" s="578"/>
      <c r="AC58" s="578"/>
      <c r="AD58" s="706"/>
      <c r="AE58" s="706"/>
      <c r="AF58" s="706"/>
      <c r="AG58" s="706"/>
      <c r="AH58" s="706"/>
      <c r="AI58" s="706"/>
      <c r="AJ58" s="706"/>
      <c r="AK58" s="706"/>
      <c r="AL58" s="706"/>
      <c r="AM58" s="580" t="s">
        <v>28</v>
      </c>
      <c r="AN58" s="708"/>
      <c r="AO58" s="242"/>
    </row>
    <row r="59" spans="1:42" s="238" customFormat="1" ht="15" customHeight="1">
      <c r="A59" s="115"/>
    </row>
    <row r="60" spans="1:42" s="238" customFormat="1" ht="15" customHeight="1">
      <c r="AA60" s="570" t="s">
        <v>29</v>
      </c>
      <c r="AB60" s="570"/>
      <c r="AC60" s="570"/>
      <c r="AD60" s="570"/>
      <c r="AE60" s="570"/>
      <c r="AF60" s="570"/>
      <c r="AG60" s="570"/>
      <c r="AH60" s="570"/>
      <c r="AI60" s="570"/>
      <c r="AJ60" s="570"/>
      <c r="AK60" s="570"/>
      <c r="AL60" s="570"/>
    </row>
    <row r="61" spans="1:42" s="238" customFormat="1" ht="15" customHeight="1"/>
    <row r="62" spans="1:42" ht="15" customHeight="1">
      <c r="V62" s="928" t="s">
        <v>0</v>
      </c>
      <c r="W62" s="945"/>
      <c r="X62" s="945"/>
      <c r="Y62" s="945"/>
      <c r="Z62" s="945"/>
      <c r="AA62" s="945"/>
      <c r="AB62" s="945"/>
      <c r="AC62" s="945"/>
      <c r="AD62" s="945"/>
      <c r="AE62" s="945"/>
      <c r="AF62" s="945"/>
      <c r="AG62" s="945"/>
      <c r="AH62" s="945"/>
      <c r="AI62" s="945"/>
      <c r="AJ62" s="945"/>
      <c r="AK62" s="945"/>
      <c r="AL62" s="945"/>
      <c r="AM62" s="945"/>
      <c r="AN62" s="530"/>
    </row>
    <row r="63" spans="1:42" ht="30" customHeight="1">
      <c r="B63" s="121"/>
      <c r="C63" s="122"/>
      <c r="D63" s="122"/>
      <c r="E63" s="123"/>
      <c r="F63" s="123"/>
      <c r="G63" s="123"/>
      <c r="H63" s="123"/>
      <c r="I63" s="123"/>
      <c r="J63" s="123"/>
      <c r="K63" s="123"/>
      <c r="L63" s="123"/>
      <c r="M63" s="123"/>
      <c r="N63" s="123"/>
      <c r="O63" s="124"/>
      <c r="P63" s="125"/>
      <c r="Q63" s="125"/>
      <c r="R63" s="58"/>
      <c r="S63" s="58"/>
      <c r="T63" s="58"/>
      <c r="U63" s="58"/>
      <c r="V63" s="931"/>
      <c r="W63" s="946"/>
      <c r="X63" s="946"/>
      <c r="Y63" s="946"/>
      <c r="Z63" s="946"/>
      <c r="AA63" s="946"/>
      <c r="AB63" s="932"/>
      <c r="AC63" s="932"/>
      <c r="AD63" s="932"/>
      <c r="AE63" s="932"/>
      <c r="AF63" s="932"/>
      <c r="AG63" s="932"/>
      <c r="AH63" s="932"/>
      <c r="AI63" s="932"/>
      <c r="AJ63" s="932"/>
      <c r="AK63" s="932"/>
      <c r="AL63" s="932"/>
      <c r="AM63" s="932"/>
      <c r="AN63" s="947"/>
    </row>
    <row r="64" spans="1:42" ht="6" customHeight="1">
      <c r="B64" s="125"/>
      <c r="C64" s="125"/>
      <c r="D64" s="125"/>
      <c r="E64" s="126"/>
      <c r="F64" s="126"/>
      <c r="G64" s="126"/>
      <c r="H64" s="126"/>
      <c r="I64" s="126"/>
      <c r="J64" s="126"/>
      <c r="K64" s="126"/>
      <c r="L64" s="126"/>
      <c r="M64" s="126"/>
      <c r="N64" s="126"/>
      <c r="O64" s="125"/>
      <c r="P64" s="125"/>
      <c r="Q64" s="125"/>
      <c r="R64" s="126"/>
      <c r="S64" s="126"/>
      <c r="T64" s="126"/>
      <c r="U64" s="126"/>
      <c r="V64" s="126"/>
      <c r="W64" s="126"/>
      <c r="X64" s="126"/>
      <c r="Y64" s="126"/>
      <c r="Z64" s="126"/>
      <c r="AA64" s="126"/>
      <c r="AB64" s="125"/>
      <c r="AC64" s="125"/>
      <c r="AD64" s="125"/>
      <c r="AE64" s="126"/>
      <c r="AF64" s="126"/>
      <c r="AG64" s="126"/>
      <c r="AH64" s="126"/>
      <c r="AI64" s="126"/>
      <c r="AJ64" s="126"/>
      <c r="AK64" s="126"/>
      <c r="AL64" s="126"/>
      <c r="AM64" s="126"/>
      <c r="AN64" s="126"/>
    </row>
    <row r="65" spans="1:42" ht="15" customHeight="1">
      <c r="B65" s="250" t="s">
        <v>50</v>
      </c>
    </row>
    <row r="66" spans="1:42" ht="6" customHeight="1"/>
    <row r="67" spans="1:42" ht="6" customHeight="1">
      <c r="A67" s="127"/>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9"/>
    </row>
    <row r="68" spans="1:42" ht="15" customHeight="1">
      <c r="A68" s="130"/>
      <c r="B68" s="936" t="s">
        <v>198</v>
      </c>
      <c r="C68" s="936"/>
      <c r="D68" s="936"/>
      <c r="E68" s="936"/>
      <c r="F68" s="936"/>
      <c r="G68" s="936"/>
      <c r="H68" s="936"/>
      <c r="I68" s="936"/>
      <c r="J68" s="936"/>
      <c r="K68" s="936"/>
      <c r="L68" s="936"/>
      <c r="M68" s="936"/>
      <c r="N68" s="936"/>
      <c r="O68" s="936"/>
      <c r="P68" s="936"/>
      <c r="Q68" s="936"/>
      <c r="R68" s="936"/>
      <c r="S68" s="936"/>
      <c r="T68" s="936"/>
      <c r="U68" s="936"/>
      <c r="V68" s="936"/>
      <c r="W68" s="936"/>
      <c r="X68" s="936"/>
      <c r="Y68" s="936"/>
      <c r="Z68" s="936"/>
      <c r="AA68" s="936"/>
      <c r="AB68" s="936"/>
      <c r="AC68" s="936"/>
      <c r="AD68" s="936"/>
      <c r="AE68" s="936"/>
      <c r="AF68" s="936"/>
      <c r="AG68" s="936"/>
      <c r="AH68" s="936"/>
      <c r="AI68" s="936"/>
      <c r="AJ68" s="936"/>
      <c r="AK68" s="936"/>
      <c r="AL68" s="936"/>
      <c r="AM68" s="936"/>
      <c r="AN68" s="936"/>
      <c r="AO68" s="131"/>
    </row>
    <row r="69" spans="1:42" ht="15" customHeight="1">
      <c r="A69" s="130"/>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131"/>
    </row>
    <row r="70" spans="1:42" s="234" customFormat="1" ht="15" customHeight="1">
      <c r="A70" s="52"/>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836" t="str">
        <f>IF('(記入例)(イ)-②入力表'!$AF$3="","令和　　　年　　　月　　　日",'(記入例)(イ)-②入力表'!$AF$3)</f>
        <v>令和５年１２月１５日</v>
      </c>
      <c r="AB70" s="836"/>
      <c r="AC70" s="836"/>
      <c r="AD70" s="836"/>
      <c r="AE70" s="836"/>
      <c r="AF70" s="836"/>
      <c r="AG70" s="836"/>
      <c r="AH70" s="836"/>
      <c r="AI70" s="836"/>
      <c r="AJ70" s="836"/>
      <c r="AK70" s="836"/>
      <c r="AL70" s="836"/>
      <c r="AM70" s="53"/>
      <c r="AN70" s="53"/>
      <c r="AO70" s="54"/>
      <c r="AP70" s="53"/>
    </row>
    <row r="71" spans="1:42" s="234" customFormat="1" ht="6" customHeight="1">
      <c r="A71" s="52"/>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4"/>
      <c r="AP71" s="53"/>
    </row>
    <row r="72" spans="1:42" s="234" customFormat="1" ht="15" customHeight="1">
      <c r="A72" s="52"/>
      <c r="B72" s="53" t="s">
        <v>1</v>
      </c>
      <c r="C72" s="53" t="s">
        <v>2</v>
      </c>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4"/>
      <c r="AP72" s="53"/>
    </row>
    <row r="73" spans="1:42" s="234" customFormat="1" ht="6" customHeight="1">
      <c r="A73" s="52"/>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4"/>
      <c r="AP73" s="53"/>
    </row>
    <row r="74" spans="1:42" s="234" customFormat="1" ht="15" customHeight="1">
      <c r="A74" s="52"/>
      <c r="B74" s="53"/>
      <c r="C74" s="53"/>
      <c r="D74" s="53"/>
      <c r="E74" s="53"/>
      <c r="F74" s="1"/>
      <c r="G74" s="53"/>
      <c r="H74" s="53"/>
      <c r="I74" s="53"/>
      <c r="J74" s="53"/>
      <c r="K74" s="53"/>
      <c r="L74" s="53"/>
      <c r="M74" s="53"/>
      <c r="N74" s="53"/>
      <c r="O74" s="53"/>
      <c r="P74" s="53"/>
      <c r="Q74" s="53"/>
      <c r="R74" s="53"/>
      <c r="S74" s="53"/>
      <c r="T74" s="53"/>
      <c r="U74" s="448" t="s">
        <v>3</v>
      </c>
      <c r="V74" s="448"/>
      <c r="W74" s="448"/>
      <c r="X74" s="53"/>
      <c r="Y74" s="53"/>
      <c r="Z74" s="53"/>
      <c r="AA74" s="53"/>
      <c r="AB74" s="53"/>
      <c r="AC74" s="53"/>
      <c r="AD74" s="53"/>
      <c r="AE74" s="53"/>
      <c r="AF74" s="53"/>
      <c r="AG74" s="53"/>
      <c r="AH74" s="53"/>
      <c r="AI74" s="53"/>
      <c r="AJ74" s="53"/>
      <c r="AK74" s="53"/>
      <c r="AL74" s="53"/>
      <c r="AM74" s="53"/>
      <c r="AN74" s="53"/>
      <c r="AO74" s="54"/>
      <c r="AP74" s="53"/>
    </row>
    <row r="75" spans="1:42" s="234" customFormat="1" ht="6" customHeight="1">
      <c r="A75" s="52"/>
      <c r="B75" s="53"/>
      <c r="C75" s="53"/>
      <c r="D75" s="53"/>
      <c r="E75" s="53"/>
      <c r="F75" s="2"/>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4"/>
      <c r="AP75" s="53"/>
    </row>
    <row r="76" spans="1:42" s="234" customFormat="1" ht="15" customHeight="1">
      <c r="A76" s="52"/>
      <c r="B76" s="53"/>
      <c r="C76" s="1"/>
      <c r="D76" s="53"/>
      <c r="E76" s="53"/>
      <c r="F76" s="53"/>
      <c r="G76" s="53"/>
      <c r="H76" s="53"/>
      <c r="I76" s="53"/>
      <c r="J76" s="53"/>
      <c r="K76" s="53"/>
      <c r="L76" s="53"/>
      <c r="M76" s="53"/>
      <c r="N76" s="53"/>
      <c r="O76" s="53"/>
      <c r="P76" s="53"/>
      <c r="Q76" s="53"/>
      <c r="R76" s="53"/>
      <c r="S76" s="53"/>
      <c r="T76" s="53"/>
      <c r="U76" s="449" t="s">
        <v>4</v>
      </c>
      <c r="V76" s="449"/>
      <c r="W76" s="449"/>
      <c r="X76" s="839" t="str">
        <f>IF('(記入例)(イ)-②入力表'!$D$6="","",'(記入例)(イ)-②入力表'!$D$6)</f>
        <v>朝倉市宮野２０４６番地１</v>
      </c>
      <c r="Y76" s="839"/>
      <c r="Z76" s="839"/>
      <c r="AA76" s="839"/>
      <c r="AB76" s="839"/>
      <c r="AC76" s="839"/>
      <c r="AD76" s="839"/>
      <c r="AE76" s="839"/>
      <c r="AF76" s="839"/>
      <c r="AG76" s="839"/>
      <c r="AH76" s="839"/>
      <c r="AI76" s="839"/>
      <c r="AJ76" s="839"/>
      <c r="AK76" s="839"/>
      <c r="AL76" s="839"/>
      <c r="AM76" s="55"/>
      <c r="AN76" s="53"/>
      <c r="AO76" s="54"/>
      <c r="AP76" s="53"/>
    </row>
    <row r="77" spans="1:42" s="234" customFormat="1" ht="15" customHeight="1">
      <c r="A77" s="52"/>
      <c r="B77" s="53"/>
      <c r="C77" s="53"/>
      <c r="D77" s="53"/>
      <c r="E77" s="53"/>
      <c r="F77" s="2"/>
      <c r="G77" s="53"/>
      <c r="H77" s="53"/>
      <c r="I77" s="53"/>
      <c r="J77" s="53"/>
      <c r="K77" s="53"/>
      <c r="L77" s="53"/>
      <c r="M77" s="53"/>
      <c r="N77" s="53"/>
      <c r="O77" s="53"/>
      <c r="P77" s="53"/>
      <c r="Q77" s="53"/>
      <c r="R77" s="53"/>
      <c r="S77" s="53"/>
      <c r="T77" s="53"/>
      <c r="U77" s="53"/>
      <c r="V77" s="53"/>
      <c r="W77" s="53"/>
      <c r="X77" s="949" t="str">
        <f>IF('(記入例)(イ)-②入力表'!$D$7="","",'(記入例)(イ)-②入力表'!$D$7)</f>
        <v>株式会社朝倉市商工観光課</v>
      </c>
      <c r="Y77" s="949"/>
      <c r="Z77" s="949"/>
      <c r="AA77" s="949"/>
      <c r="AB77" s="949"/>
      <c r="AC77" s="949"/>
      <c r="AD77" s="949"/>
      <c r="AE77" s="949"/>
      <c r="AF77" s="949"/>
      <c r="AG77" s="949"/>
      <c r="AH77" s="949"/>
      <c r="AI77" s="949"/>
      <c r="AJ77" s="949"/>
      <c r="AK77" s="949"/>
      <c r="AL77" s="949"/>
      <c r="AM77" s="53"/>
      <c r="AN77" s="53"/>
      <c r="AO77" s="54"/>
      <c r="AP77" s="53"/>
    </row>
    <row r="78" spans="1:42" s="234" customFormat="1" ht="15" customHeight="1">
      <c r="A78" s="52"/>
      <c r="B78" s="53"/>
      <c r="C78" s="1"/>
      <c r="D78" s="53"/>
      <c r="E78" s="53"/>
      <c r="F78" s="53"/>
      <c r="G78" s="53"/>
      <c r="H78" s="53"/>
      <c r="I78" s="53"/>
      <c r="J78" s="53"/>
      <c r="K78" s="53"/>
      <c r="L78" s="53"/>
      <c r="M78" s="53"/>
      <c r="N78" s="53"/>
      <c r="O78" s="53"/>
      <c r="P78" s="53"/>
      <c r="Q78" s="53"/>
      <c r="R78" s="53"/>
      <c r="S78" s="53"/>
      <c r="T78" s="53"/>
      <c r="U78" s="449" t="s">
        <v>5</v>
      </c>
      <c r="V78" s="449"/>
      <c r="W78" s="449"/>
      <c r="X78" s="854" t="str">
        <f>IF('(記入例)(イ)-②入力表'!$D$8="","",'(記入例)(イ)-②入力表'!$D$8)</f>
        <v>代表取締役　　朝倉　太郎</v>
      </c>
      <c r="Y78" s="854"/>
      <c r="Z78" s="854"/>
      <c r="AA78" s="854"/>
      <c r="AB78" s="854"/>
      <c r="AC78" s="854"/>
      <c r="AD78" s="854"/>
      <c r="AE78" s="854"/>
      <c r="AF78" s="854"/>
      <c r="AG78" s="854"/>
      <c r="AH78" s="854"/>
      <c r="AI78" s="854"/>
      <c r="AJ78" s="854"/>
      <c r="AK78" s="854"/>
      <c r="AL78" s="56" t="s">
        <v>6</v>
      </c>
      <c r="AM78" s="53"/>
      <c r="AN78" s="53"/>
      <c r="AO78" s="54"/>
      <c r="AP78" s="53"/>
    </row>
    <row r="79" spans="1:42" s="234" customFormat="1" ht="6" customHeight="1">
      <c r="A79" s="52"/>
      <c r="B79" s="53"/>
      <c r="C79" s="1"/>
      <c r="D79" s="53"/>
      <c r="E79" s="53"/>
      <c r="F79" s="53"/>
      <c r="G79" s="53"/>
      <c r="H79" s="53"/>
      <c r="I79" s="53"/>
      <c r="J79" s="53"/>
      <c r="K79" s="53"/>
      <c r="L79" s="53"/>
      <c r="M79" s="53"/>
      <c r="N79" s="53"/>
      <c r="O79" s="53"/>
      <c r="P79" s="53"/>
      <c r="Q79" s="53"/>
      <c r="R79" s="53"/>
      <c r="S79" s="53"/>
      <c r="T79" s="53"/>
      <c r="U79" s="235"/>
      <c r="V79" s="235"/>
      <c r="W79" s="235"/>
      <c r="X79" s="62"/>
      <c r="Y79" s="62"/>
      <c r="Z79" s="62"/>
      <c r="AA79" s="62"/>
      <c r="AB79" s="62"/>
      <c r="AC79" s="62"/>
      <c r="AD79" s="62"/>
      <c r="AE79" s="62"/>
      <c r="AF79" s="62"/>
      <c r="AG79" s="62"/>
      <c r="AH79" s="62"/>
      <c r="AI79" s="62"/>
      <c r="AJ79" s="62"/>
      <c r="AK79" s="62"/>
      <c r="AL79" s="53"/>
      <c r="AM79" s="53"/>
      <c r="AN79" s="53"/>
      <c r="AO79" s="54"/>
      <c r="AP79" s="53"/>
    </row>
    <row r="80" spans="1:42" s="234" customFormat="1" ht="15" customHeight="1">
      <c r="A80" s="52"/>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7"/>
      <c r="AL80" s="66" t="s">
        <v>175</v>
      </c>
      <c r="AN80" s="53"/>
      <c r="AO80" s="54"/>
      <c r="AP80" s="53"/>
    </row>
    <row r="81" spans="1:43" s="234" customFormat="1" ht="15" customHeight="1">
      <c r="A81" s="97"/>
      <c r="B81" s="581" t="s">
        <v>199</v>
      </c>
      <c r="C81" s="581"/>
      <c r="D81" s="581"/>
      <c r="E81" s="581"/>
      <c r="F81" s="924" t="str">
        <f>IF('(記入例)(イ)-②入力表'!$C$15="","",'(記入例)(イ)-②入力表'!$C$15)</f>
        <v>2061</v>
      </c>
      <c r="G81" s="924"/>
      <c r="H81" s="924"/>
      <c r="I81" s="924"/>
      <c r="J81" s="926" t="str">
        <f>IF('(記入例)(イ)-②入力表'!$C$16="","",'(記入例)(イ)-②入力表'!$C$16)</f>
        <v>かばん製造業</v>
      </c>
      <c r="K81" s="926"/>
      <c r="L81" s="926"/>
      <c r="M81" s="926"/>
      <c r="N81" s="926"/>
      <c r="O81" s="926"/>
      <c r="P81" s="926"/>
      <c r="Q81" s="926"/>
      <c r="R81" s="926"/>
      <c r="S81" s="926"/>
      <c r="T81" s="926"/>
      <c r="U81" s="926"/>
      <c r="V81" s="926"/>
      <c r="W81" s="926"/>
      <c r="X81" s="926"/>
      <c r="Y81" s="240" t="str">
        <f>IF(J81="","業(注2)を営んでいるが、下記のとおり、","(注2)を営んでいるが、下記のとおり、")</f>
        <v>(注2)を営んでいるが、下記のとおり、</v>
      </c>
      <c r="Z81" s="240"/>
      <c r="AA81" s="240"/>
      <c r="AB81" s="240"/>
      <c r="AC81" s="240"/>
      <c r="AD81" s="240"/>
      <c r="AE81" s="240"/>
      <c r="AF81" s="240"/>
      <c r="AG81" s="240"/>
      <c r="AH81" s="240"/>
      <c r="AI81" s="240"/>
      <c r="AJ81" s="240"/>
      <c r="AK81" s="240"/>
      <c r="AL81" s="240"/>
      <c r="AM81" s="240"/>
      <c r="AN81" s="256"/>
      <c r="AO81" s="95"/>
      <c r="AP81" s="53"/>
    </row>
    <row r="82" spans="1:43" s="234" customFormat="1" ht="15" customHeight="1">
      <c r="A82" s="97"/>
      <c r="B82" s="948" t="str">
        <f>IF($B$21="","",$B$21)</f>
        <v>売上高の減少</v>
      </c>
      <c r="C82" s="948"/>
      <c r="D82" s="948"/>
      <c r="E82" s="948"/>
      <c r="F82" s="948"/>
      <c r="G82" s="948"/>
      <c r="H82" s="948"/>
      <c r="I82" s="948"/>
      <c r="J82" s="242" t="s">
        <v>202</v>
      </c>
      <c r="N82" s="242"/>
      <c r="P82" s="242"/>
      <c r="Q82" s="242"/>
      <c r="R82" s="242"/>
      <c r="S82" s="242"/>
      <c r="T82" s="242"/>
      <c r="U82" s="242"/>
      <c r="V82" s="242"/>
      <c r="W82" s="242"/>
      <c r="X82" s="242"/>
      <c r="Y82" s="242"/>
      <c r="Z82" s="242"/>
      <c r="AA82" s="242"/>
      <c r="AB82" s="242"/>
      <c r="AC82" s="242"/>
      <c r="AD82" s="242"/>
      <c r="AE82" s="242"/>
      <c r="AF82" s="242"/>
      <c r="AG82" s="242"/>
      <c r="AH82" s="242"/>
      <c r="AI82" s="242"/>
      <c r="AJ82" s="53"/>
      <c r="AK82" s="53"/>
      <c r="AL82" s="53"/>
      <c r="AM82" s="53"/>
      <c r="AO82" s="54"/>
    </row>
    <row r="83" spans="1:43" s="234" customFormat="1" ht="15" customHeight="1">
      <c r="A83" s="97"/>
      <c r="B83" s="242" t="s">
        <v>201</v>
      </c>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96"/>
      <c r="AO83" s="95"/>
      <c r="AP83" s="53"/>
    </row>
    <row r="84" spans="1:43" s="234" customFormat="1" ht="15" customHeight="1">
      <c r="A84" s="97"/>
      <c r="B84" s="242"/>
      <c r="C84" s="242"/>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c r="AJ84" s="242"/>
      <c r="AK84" s="242"/>
      <c r="AL84" s="242"/>
      <c r="AM84" s="242"/>
      <c r="AN84" s="242"/>
      <c r="AO84" s="95"/>
      <c r="AP84" s="53"/>
    </row>
    <row r="85" spans="1:43" s="234" customFormat="1" ht="15" customHeight="1">
      <c r="A85" s="98"/>
      <c r="B85" s="758" t="s">
        <v>9</v>
      </c>
      <c r="C85" s="758"/>
      <c r="D85" s="758"/>
      <c r="E85" s="758"/>
      <c r="F85" s="758"/>
      <c r="G85" s="758"/>
      <c r="H85" s="758"/>
      <c r="I85" s="758"/>
      <c r="J85" s="758"/>
      <c r="K85" s="758"/>
      <c r="L85" s="758"/>
      <c r="M85" s="758"/>
      <c r="N85" s="758"/>
      <c r="O85" s="758"/>
      <c r="P85" s="758"/>
      <c r="Q85" s="758"/>
      <c r="R85" s="758"/>
      <c r="S85" s="758"/>
      <c r="T85" s="758"/>
      <c r="U85" s="758"/>
      <c r="V85" s="758"/>
      <c r="W85" s="758"/>
      <c r="X85" s="758"/>
      <c r="Y85" s="758"/>
      <c r="Z85" s="758"/>
      <c r="AA85" s="758"/>
      <c r="AB85" s="758"/>
      <c r="AC85" s="758"/>
      <c r="AD85" s="758"/>
      <c r="AE85" s="758"/>
      <c r="AF85" s="758"/>
      <c r="AG85" s="758"/>
      <c r="AH85" s="758"/>
      <c r="AI85" s="758"/>
      <c r="AJ85" s="758"/>
      <c r="AK85" s="758"/>
      <c r="AL85" s="758"/>
      <c r="AM85" s="758"/>
      <c r="AN85" s="758"/>
      <c r="AO85" s="99"/>
    </row>
    <row r="86" spans="1:43" s="234" customFormat="1" ht="15" customHeight="1">
      <c r="A86" s="97"/>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95"/>
    </row>
    <row r="87" spans="1:43" ht="15" customHeight="1">
      <c r="A87" s="132" t="s">
        <v>10</v>
      </c>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133"/>
      <c r="AP87" s="58"/>
    </row>
    <row r="88" spans="1:43" s="234" customFormat="1" ht="6" customHeight="1">
      <c r="A88" s="102"/>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95"/>
    </row>
    <row r="89" spans="1:43" s="234" customFormat="1" ht="15" customHeight="1">
      <c r="A89" s="102"/>
      <c r="B89" s="242"/>
      <c r="C89" s="242"/>
      <c r="D89" s="242"/>
      <c r="E89" s="242"/>
      <c r="F89" s="572" t="s">
        <v>11</v>
      </c>
      <c r="G89" s="572"/>
      <c r="H89" s="572"/>
      <c r="I89" s="572" t="s">
        <v>12</v>
      </c>
      <c r="J89" s="573">
        <v>100</v>
      </c>
      <c r="K89" s="573"/>
      <c r="L89" s="573"/>
      <c r="M89" s="242"/>
      <c r="N89" s="242"/>
      <c r="O89" s="242"/>
      <c r="P89" s="242"/>
      <c r="Q89" s="242"/>
      <c r="R89" s="242"/>
      <c r="S89" s="242"/>
      <c r="T89" s="242"/>
      <c r="U89" s="242"/>
      <c r="V89" s="103" t="s">
        <v>203</v>
      </c>
      <c r="W89" s="103"/>
      <c r="X89" s="103"/>
      <c r="Y89" s="103"/>
      <c r="Z89" s="103"/>
      <c r="AA89" s="103"/>
      <c r="AB89" s="103"/>
      <c r="AC89" s="103"/>
      <c r="AD89" s="103"/>
      <c r="AE89" s="103"/>
      <c r="AF89" s="103"/>
      <c r="AG89" s="944">
        <f>IF($U$188="","",$U$188)</f>
        <v>6.5</v>
      </c>
      <c r="AH89" s="944"/>
      <c r="AI89" s="944"/>
      <c r="AJ89" s="944"/>
      <c r="AK89" s="103" t="s">
        <v>187</v>
      </c>
      <c r="AL89" s="103"/>
      <c r="AM89" s="103"/>
      <c r="AN89" s="103"/>
      <c r="AO89" s="95"/>
      <c r="AQ89" s="72" t="str">
        <f>IF($H$186&gt;$AB$186,"※認定不可、売上高が前年同期に比べ増加しています！",IF($U$188&lt;5,"※認定不可、売上高が前年同期間に比べ5%以上減少していません！",""))</f>
        <v/>
      </c>
    </row>
    <row r="90" spans="1:43" s="234" customFormat="1" ht="6" customHeight="1">
      <c r="A90" s="102"/>
      <c r="B90" s="242"/>
      <c r="C90" s="242"/>
      <c r="D90" s="242"/>
      <c r="E90" s="242"/>
      <c r="F90" s="244"/>
      <c r="G90" s="244"/>
      <c r="H90" s="244"/>
      <c r="I90" s="572"/>
      <c r="J90" s="573"/>
      <c r="K90" s="573"/>
      <c r="L90" s="573"/>
      <c r="M90" s="242"/>
      <c r="N90" s="242"/>
      <c r="O90" s="242"/>
      <c r="P90" s="242"/>
      <c r="Q90" s="242"/>
      <c r="R90" s="242"/>
      <c r="S90" s="242"/>
      <c r="T90" s="242"/>
      <c r="U90" s="242"/>
      <c r="V90" s="242"/>
      <c r="W90" s="242"/>
      <c r="X90" s="242"/>
      <c r="Y90" s="242"/>
      <c r="Z90" s="242"/>
      <c r="AA90" s="242"/>
      <c r="AB90" s="242"/>
      <c r="AC90" s="242"/>
      <c r="AD90" s="242"/>
      <c r="AE90" s="242"/>
      <c r="AF90" s="242"/>
      <c r="AG90" s="104"/>
      <c r="AH90" s="104"/>
      <c r="AI90" s="104"/>
      <c r="AJ90" s="104"/>
      <c r="AK90" s="242"/>
      <c r="AL90" s="242"/>
      <c r="AM90" s="242"/>
      <c r="AN90" s="242"/>
      <c r="AO90" s="95"/>
    </row>
    <row r="91" spans="1:43" s="234" customFormat="1" ht="6" customHeight="1">
      <c r="A91" s="102"/>
      <c r="B91" s="242"/>
      <c r="C91" s="242"/>
      <c r="D91" s="242"/>
      <c r="E91" s="242"/>
      <c r="F91" s="239"/>
      <c r="G91" s="239"/>
      <c r="H91" s="239"/>
      <c r="I91" s="572"/>
      <c r="J91" s="573"/>
      <c r="K91" s="573"/>
      <c r="L91" s="573"/>
      <c r="M91" s="242"/>
      <c r="N91" s="242"/>
      <c r="O91" s="242"/>
      <c r="P91" s="242"/>
      <c r="Q91" s="242"/>
      <c r="R91" s="242"/>
      <c r="S91" s="242"/>
      <c r="T91" s="242"/>
      <c r="U91" s="242"/>
      <c r="V91" s="242"/>
      <c r="W91" s="242"/>
      <c r="X91" s="242"/>
      <c r="Y91" s="242"/>
      <c r="Z91" s="242"/>
      <c r="AA91" s="242"/>
      <c r="AB91" s="242"/>
      <c r="AC91" s="242"/>
      <c r="AD91" s="242"/>
      <c r="AE91" s="242"/>
      <c r="AF91" s="242"/>
      <c r="AG91" s="104"/>
      <c r="AH91" s="104"/>
      <c r="AI91" s="104"/>
      <c r="AJ91" s="104"/>
      <c r="AK91" s="242"/>
      <c r="AL91" s="242"/>
      <c r="AM91" s="242"/>
      <c r="AN91" s="242"/>
      <c r="AO91" s="95"/>
    </row>
    <row r="92" spans="1:43" s="234" customFormat="1" ht="15" customHeight="1">
      <c r="A92" s="102"/>
      <c r="B92" s="105"/>
      <c r="C92" s="242"/>
      <c r="D92" s="242"/>
      <c r="E92" s="242"/>
      <c r="F92" s="242"/>
      <c r="G92" s="242" t="s">
        <v>13</v>
      </c>
      <c r="H92" s="242"/>
      <c r="I92" s="572"/>
      <c r="J92" s="573"/>
      <c r="K92" s="573"/>
      <c r="L92" s="573"/>
      <c r="M92" s="242"/>
      <c r="N92" s="242"/>
      <c r="O92" s="242"/>
      <c r="P92" s="242"/>
      <c r="Q92" s="242"/>
      <c r="R92" s="242"/>
      <c r="S92" s="242"/>
      <c r="T92" s="242"/>
      <c r="U92" s="242"/>
      <c r="V92" s="103" t="s">
        <v>204</v>
      </c>
      <c r="W92" s="103"/>
      <c r="X92" s="103"/>
      <c r="Y92" s="103"/>
      <c r="Z92" s="103"/>
      <c r="AA92" s="103"/>
      <c r="AB92" s="103"/>
      <c r="AC92" s="103"/>
      <c r="AD92" s="103"/>
      <c r="AE92" s="103"/>
      <c r="AF92" s="103"/>
      <c r="AG92" s="944">
        <f>IF($U$198="","",$U$198)</f>
        <v>10.1</v>
      </c>
      <c r="AH92" s="944"/>
      <c r="AI92" s="944"/>
      <c r="AJ92" s="944"/>
      <c r="AK92" s="103" t="s">
        <v>187</v>
      </c>
      <c r="AL92" s="103"/>
      <c r="AM92" s="103"/>
      <c r="AN92" s="103"/>
      <c r="AO92" s="95"/>
      <c r="AQ92" s="72" t="str">
        <f>IF($H$196&gt;$AB$196,"※認定不可、売上高が前年同期に比べ増加しています！",IF($U$198&lt;5,"※認定不可、売上高が前年同期間に比べ5%以上減少していません！",""))</f>
        <v/>
      </c>
    </row>
    <row r="93" spans="1:43" s="234" customFormat="1" ht="15" customHeight="1">
      <c r="A93" s="97"/>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95"/>
    </row>
    <row r="94" spans="1:43" s="234" customFormat="1" ht="15" customHeight="1">
      <c r="A94" s="97"/>
      <c r="B94" s="242"/>
      <c r="C94" s="242"/>
      <c r="D94" s="242"/>
      <c r="E94" s="105" t="s">
        <v>59</v>
      </c>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95"/>
      <c r="AP94" s="53"/>
      <c r="AQ94" s="53"/>
    </row>
    <row r="95" spans="1:43" s="234" customFormat="1" ht="6" customHeight="1">
      <c r="A95" s="97"/>
      <c r="B95" s="242"/>
      <c r="C95" s="242"/>
      <c r="D95" s="242"/>
      <c r="E95" s="105"/>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95"/>
      <c r="AP95" s="53"/>
      <c r="AQ95" s="53"/>
    </row>
    <row r="96" spans="1:43" s="234" customFormat="1" ht="15" customHeight="1">
      <c r="A96" s="97"/>
      <c r="B96" s="242"/>
      <c r="C96" s="242"/>
      <c r="D96" s="242"/>
      <c r="E96" s="242"/>
      <c r="F96" s="242"/>
      <c r="G96" s="242"/>
      <c r="H96" s="242"/>
      <c r="I96" s="242"/>
      <c r="J96" s="242"/>
      <c r="K96" s="242"/>
      <c r="L96" s="242"/>
      <c r="M96" s="242"/>
      <c r="N96" s="242"/>
      <c r="O96" s="242"/>
      <c r="P96" s="242"/>
      <c r="Q96" s="242"/>
      <c r="R96" s="242"/>
      <c r="S96" s="242"/>
      <c r="T96" s="242"/>
      <c r="U96" s="242"/>
      <c r="V96" s="106" t="s">
        <v>205</v>
      </c>
      <c r="W96" s="107"/>
      <c r="X96" s="107"/>
      <c r="Y96" s="107"/>
      <c r="Z96" s="107"/>
      <c r="AA96" s="107"/>
      <c r="AB96" s="107"/>
      <c r="AC96" s="107"/>
      <c r="AD96" s="107"/>
      <c r="AE96" s="107"/>
      <c r="AF96" s="107"/>
      <c r="AG96" s="937">
        <f>IF($H$186="","",$H$186)</f>
        <v>3190000</v>
      </c>
      <c r="AH96" s="937"/>
      <c r="AI96" s="937"/>
      <c r="AJ96" s="937"/>
      <c r="AK96" s="937"/>
      <c r="AL96" s="937"/>
      <c r="AM96" s="937"/>
      <c r="AN96" s="103" t="s">
        <v>15</v>
      </c>
      <c r="AO96" s="95"/>
      <c r="AP96" s="53"/>
    </row>
    <row r="97" spans="1:43" s="234" customFormat="1" ht="6" customHeight="1">
      <c r="A97" s="97"/>
      <c r="B97" s="242"/>
      <c r="C97" s="242"/>
      <c r="D97" s="242"/>
      <c r="E97" s="242"/>
      <c r="F97" s="242"/>
      <c r="G97" s="242"/>
      <c r="H97" s="242"/>
      <c r="I97" s="242"/>
      <c r="J97" s="242"/>
      <c r="K97" s="242"/>
      <c r="L97" s="242"/>
      <c r="M97" s="242"/>
      <c r="N97" s="242"/>
      <c r="O97" s="242"/>
      <c r="P97" s="242"/>
      <c r="Q97" s="242"/>
      <c r="R97" s="242"/>
      <c r="S97" s="242"/>
      <c r="T97" s="242"/>
      <c r="U97" s="242"/>
      <c r="V97" s="108"/>
      <c r="W97" s="271"/>
      <c r="X97" s="271"/>
      <c r="Y97" s="271"/>
      <c r="Z97" s="271"/>
      <c r="AA97" s="271"/>
      <c r="AB97" s="271"/>
      <c r="AC97" s="271"/>
      <c r="AD97" s="271"/>
      <c r="AE97" s="271"/>
      <c r="AF97" s="271"/>
      <c r="AG97" s="110"/>
      <c r="AH97" s="264"/>
      <c r="AI97" s="264"/>
      <c r="AJ97" s="264"/>
      <c r="AK97" s="264"/>
      <c r="AL97" s="264"/>
      <c r="AM97" s="264"/>
      <c r="AN97" s="242"/>
      <c r="AO97" s="95"/>
      <c r="AP97" s="53"/>
    </row>
    <row r="98" spans="1:43" s="234" customFormat="1" ht="15" customHeight="1">
      <c r="A98" s="97"/>
      <c r="B98" s="242"/>
      <c r="C98" s="242"/>
      <c r="D98" s="242"/>
      <c r="E98" s="242"/>
      <c r="F98" s="242"/>
      <c r="G98" s="242"/>
      <c r="H98" s="242"/>
      <c r="I98" s="242"/>
      <c r="J98" s="242"/>
      <c r="K98" s="242"/>
      <c r="L98" s="242"/>
      <c r="M98" s="242"/>
      <c r="N98" s="242"/>
      <c r="O98" s="242"/>
      <c r="P98" s="242"/>
      <c r="Q98" s="242"/>
      <c r="R98" s="242"/>
      <c r="S98" s="242"/>
      <c r="T98" s="242"/>
      <c r="U98" s="242"/>
      <c r="V98" s="106" t="s">
        <v>207</v>
      </c>
      <c r="W98" s="107"/>
      <c r="X98" s="107"/>
      <c r="Y98" s="107"/>
      <c r="Z98" s="107"/>
      <c r="AA98" s="107"/>
      <c r="AB98" s="107"/>
      <c r="AC98" s="107"/>
      <c r="AD98" s="107"/>
      <c r="AE98" s="107"/>
      <c r="AF98" s="107"/>
      <c r="AG98" s="937">
        <f>IF($H$196="","",$H$196)</f>
        <v>4145000</v>
      </c>
      <c r="AH98" s="937"/>
      <c r="AI98" s="937"/>
      <c r="AJ98" s="937"/>
      <c r="AK98" s="937"/>
      <c r="AL98" s="937"/>
      <c r="AM98" s="937"/>
      <c r="AN98" s="103" t="s">
        <v>15</v>
      </c>
      <c r="AO98" s="95"/>
      <c r="AP98" s="53"/>
    </row>
    <row r="99" spans="1:43" s="234" customFormat="1" ht="15" customHeight="1">
      <c r="A99" s="97"/>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95"/>
      <c r="AP99" s="53"/>
    </row>
    <row r="100" spans="1:43" s="234" customFormat="1" ht="15" customHeight="1">
      <c r="A100" s="97"/>
      <c r="B100" s="242"/>
      <c r="C100" s="242"/>
      <c r="D100" s="242"/>
      <c r="E100" s="105" t="s">
        <v>60</v>
      </c>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95"/>
      <c r="AP100" s="53"/>
      <c r="AQ100" s="53"/>
    </row>
    <row r="101" spans="1:43" s="234" customFormat="1" ht="6" customHeight="1">
      <c r="A101" s="97"/>
      <c r="B101" s="242"/>
      <c r="C101" s="242"/>
      <c r="D101" s="242"/>
      <c r="E101" s="105"/>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95"/>
      <c r="AP101" s="53"/>
      <c r="AQ101" s="53"/>
    </row>
    <row r="102" spans="1:43" s="234" customFormat="1" ht="15" customHeight="1">
      <c r="A102" s="97"/>
      <c r="B102" s="111"/>
      <c r="C102" s="242"/>
      <c r="D102" s="242"/>
      <c r="E102" s="242"/>
      <c r="F102" s="242"/>
      <c r="G102" s="242"/>
      <c r="H102" s="242"/>
      <c r="I102" s="242"/>
      <c r="J102" s="242"/>
      <c r="K102" s="242"/>
      <c r="L102" s="242"/>
      <c r="M102" s="242"/>
      <c r="N102" s="242"/>
      <c r="O102" s="242"/>
      <c r="P102" s="242"/>
      <c r="Q102" s="242"/>
      <c r="R102" s="242"/>
      <c r="S102" s="242"/>
      <c r="T102" s="242"/>
      <c r="U102" s="242"/>
      <c r="V102" s="106" t="s">
        <v>208</v>
      </c>
      <c r="W102" s="107"/>
      <c r="X102" s="107"/>
      <c r="Y102" s="107"/>
      <c r="Z102" s="107"/>
      <c r="AA102" s="107"/>
      <c r="AB102" s="107"/>
      <c r="AC102" s="107"/>
      <c r="AD102" s="107"/>
      <c r="AE102" s="107"/>
      <c r="AF102" s="107"/>
      <c r="AG102" s="937">
        <f>IF($AB$186="","",$AB$186)</f>
        <v>3415000</v>
      </c>
      <c r="AH102" s="937"/>
      <c r="AI102" s="937"/>
      <c r="AJ102" s="937"/>
      <c r="AK102" s="937"/>
      <c r="AL102" s="937"/>
      <c r="AM102" s="937"/>
      <c r="AN102" s="103" t="s">
        <v>15</v>
      </c>
      <c r="AO102" s="95"/>
    </row>
    <row r="103" spans="1:43" s="234" customFormat="1" ht="6" customHeight="1">
      <c r="A103" s="97"/>
      <c r="B103" s="111"/>
      <c r="C103" s="242"/>
      <c r="D103" s="242"/>
      <c r="E103" s="242"/>
      <c r="F103" s="242"/>
      <c r="G103" s="242"/>
      <c r="H103" s="242"/>
      <c r="I103" s="242"/>
      <c r="J103" s="242"/>
      <c r="K103" s="242"/>
      <c r="L103" s="242"/>
      <c r="M103" s="242"/>
      <c r="N103" s="242"/>
      <c r="O103" s="242"/>
      <c r="P103" s="242"/>
      <c r="Q103" s="242"/>
      <c r="R103" s="242"/>
      <c r="S103" s="242"/>
      <c r="T103" s="242"/>
      <c r="U103" s="242"/>
      <c r="V103" s="108"/>
      <c r="W103" s="271"/>
      <c r="X103" s="271"/>
      <c r="Y103" s="271"/>
      <c r="Z103" s="271"/>
      <c r="AA103" s="271"/>
      <c r="AB103" s="271"/>
      <c r="AC103" s="271"/>
      <c r="AD103" s="271"/>
      <c r="AE103" s="271"/>
      <c r="AF103" s="271"/>
      <c r="AG103" s="110"/>
      <c r="AH103" s="264"/>
      <c r="AI103" s="264"/>
      <c r="AJ103" s="264"/>
      <c r="AK103" s="264"/>
      <c r="AL103" s="264"/>
      <c r="AM103" s="264"/>
      <c r="AN103" s="242"/>
      <c r="AO103" s="95"/>
    </row>
    <row r="104" spans="1:43" s="234" customFormat="1" ht="15" customHeight="1">
      <c r="A104" s="97"/>
      <c r="B104" s="111"/>
      <c r="C104" s="242"/>
      <c r="D104" s="242"/>
      <c r="E104" s="242"/>
      <c r="F104" s="242"/>
      <c r="G104" s="242"/>
      <c r="H104" s="242"/>
      <c r="I104" s="242"/>
      <c r="J104" s="242"/>
      <c r="K104" s="242"/>
      <c r="L104" s="242"/>
      <c r="M104" s="242"/>
      <c r="N104" s="242"/>
      <c r="O104" s="242"/>
      <c r="P104" s="242"/>
      <c r="Q104" s="242"/>
      <c r="R104" s="242"/>
      <c r="S104" s="242"/>
      <c r="T104" s="242"/>
      <c r="U104" s="242"/>
      <c r="V104" s="106" t="s">
        <v>206</v>
      </c>
      <c r="W104" s="107"/>
      <c r="X104" s="107"/>
      <c r="Y104" s="107"/>
      <c r="Z104" s="107"/>
      <c r="AA104" s="107"/>
      <c r="AB104" s="107"/>
      <c r="AC104" s="107"/>
      <c r="AD104" s="107"/>
      <c r="AE104" s="107"/>
      <c r="AF104" s="107"/>
      <c r="AG104" s="937">
        <f>IF($AB$196="","",$AB$196)</f>
        <v>4613000</v>
      </c>
      <c r="AH104" s="937"/>
      <c r="AI104" s="937"/>
      <c r="AJ104" s="937"/>
      <c r="AK104" s="937"/>
      <c r="AL104" s="937"/>
      <c r="AM104" s="937"/>
      <c r="AN104" s="103" t="s">
        <v>15</v>
      </c>
      <c r="AO104" s="95"/>
    </row>
    <row r="105" spans="1:43" s="234" customFormat="1" ht="15" customHeight="1">
      <c r="A105" s="97"/>
      <c r="B105" s="111"/>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95"/>
    </row>
    <row r="106" spans="1:43" s="245" customFormat="1" ht="15" customHeight="1">
      <c r="A106" s="939" t="s">
        <v>211</v>
      </c>
      <c r="B106" s="939"/>
      <c r="C106" s="939"/>
      <c r="D106" s="939"/>
      <c r="E106" s="939"/>
      <c r="F106" s="939"/>
      <c r="G106" s="939"/>
      <c r="H106" s="939"/>
      <c r="I106" s="939"/>
      <c r="J106" s="939"/>
      <c r="K106" s="939"/>
      <c r="L106" s="939"/>
      <c r="M106" s="939"/>
      <c r="N106" s="939"/>
      <c r="O106" s="939"/>
      <c r="P106" s="939"/>
      <c r="Q106" s="939"/>
      <c r="R106" s="939"/>
      <c r="S106" s="939"/>
      <c r="T106" s="939"/>
      <c r="U106" s="939"/>
      <c r="V106" s="939"/>
      <c r="W106" s="939"/>
      <c r="X106" s="939"/>
      <c r="Y106" s="939"/>
      <c r="Z106" s="939"/>
      <c r="AA106" s="939"/>
      <c r="AB106" s="939"/>
      <c r="AC106" s="939"/>
      <c r="AD106" s="939"/>
      <c r="AE106" s="939"/>
      <c r="AF106" s="939"/>
      <c r="AG106" s="939"/>
      <c r="AH106" s="939"/>
      <c r="AI106" s="939"/>
      <c r="AJ106" s="939"/>
      <c r="AK106" s="939"/>
      <c r="AL106" s="939"/>
      <c r="AM106" s="939"/>
      <c r="AN106" s="939"/>
      <c r="AO106" s="939"/>
      <c r="AP106" s="256"/>
    </row>
    <row r="107" spans="1:43" s="245" customFormat="1" ht="15" customHeight="1">
      <c r="A107" s="134" t="s">
        <v>212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row>
    <row r="108" spans="1:43" s="245" customFormat="1" ht="15" customHeight="1">
      <c r="A108" s="134" t="s">
        <v>210</v>
      </c>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6"/>
      <c r="AP108" s="256"/>
    </row>
    <row r="109" spans="1:43" s="245" customFormat="1" ht="15" customHeight="1">
      <c r="A109" s="134" t="s">
        <v>209</v>
      </c>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c r="AJ109" s="256"/>
      <c r="AK109" s="256"/>
      <c r="AL109" s="256"/>
      <c r="AM109" s="256"/>
      <c r="AN109" s="256"/>
      <c r="AO109" s="256"/>
      <c r="AP109" s="256"/>
    </row>
    <row r="110" spans="1:43" s="245" customFormat="1" ht="15" customHeight="1">
      <c r="A110" s="134" t="s">
        <v>16</v>
      </c>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c r="AJ110" s="256"/>
      <c r="AK110" s="256"/>
      <c r="AL110" s="256"/>
      <c r="AM110" s="256"/>
      <c r="AN110" s="256"/>
      <c r="AO110" s="256"/>
      <c r="AP110" s="256"/>
    </row>
    <row r="111" spans="1:43" s="238" customFormat="1" ht="30" customHeight="1">
      <c r="A111" s="697" t="s">
        <v>20</v>
      </c>
      <c r="B111" s="697"/>
      <c r="C111" s="697"/>
      <c r="D111" s="697"/>
      <c r="E111" s="697"/>
      <c r="F111" s="697"/>
      <c r="G111" s="697"/>
      <c r="H111" s="697"/>
      <c r="I111" s="697"/>
      <c r="J111" s="697"/>
      <c r="K111" s="697"/>
      <c r="L111" s="697"/>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113"/>
    </row>
    <row r="112" spans="1:43" s="245" customFormat="1" ht="6" customHeight="1">
      <c r="A112" s="256"/>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row>
    <row r="113" spans="1:42" s="238" customFormat="1" ht="15" customHeight="1">
      <c r="A113" s="698"/>
      <c r="B113" s="698"/>
      <c r="C113" s="569" t="s">
        <v>21</v>
      </c>
      <c r="D113" s="569"/>
      <c r="E113" s="569"/>
      <c r="F113" s="569"/>
      <c r="G113" s="569"/>
      <c r="H113" s="569"/>
      <c r="I113" s="569"/>
      <c r="J113" s="569"/>
      <c r="K113" s="569"/>
      <c r="L113" s="243" t="s">
        <v>22</v>
      </c>
    </row>
    <row r="114" spans="1:42" s="238" customFormat="1" ht="6" customHeight="1">
      <c r="L114" s="114"/>
    </row>
    <row r="115" spans="1:42" s="238" customFormat="1" ht="15" customHeight="1">
      <c r="B115" s="571" t="s">
        <v>23</v>
      </c>
      <c r="C115" s="571"/>
      <c r="D115" s="571"/>
      <c r="E115" s="571"/>
      <c r="F115" s="571"/>
      <c r="G115" s="571"/>
      <c r="H115" s="571"/>
      <c r="I115" s="571"/>
      <c r="J115" s="571"/>
      <c r="K115" s="571"/>
      <c r="L115" s="571"/>
      <c r="M115" s="571"/>
    </row>
    <row r="116" spans="1:42" s="238" customFormat="1" ht="6" customHeight="1"/>
    <row r="117" spans="1:42" s="238" customFormat="1" ht="15" customHeight="1">
      <c r="B117" s="238" t="s">
        <v>24</v>
      </c>
    </row>
    <row r="118" spans="1:42" s="238" customFormat="1" ht="6" customHeight="1"/>
    <row r="119" spans="1:42" s="238" customFormat="1" ht="15" customHeight="1">
      <c r="A119" s="241" t="s">
        <v>25</v>
      </c>
      <c r="B119" s="103"/>
      <c r="C119" s="103"/>
      <c r="D119" s="103"/>
      <c r="E119" s="103"/>
      <c r="F119" s="103"/>
      <c r="G119" s="103"/>
      <c r="H119" s="103"/>
      <c r="I119" s="103"/>
      <c r="J119" s="103"/>
      <c r="K119" s="578" t="s">
        <v>26</v>
      </c>
      <c r="L119" s="578"/>
      <c r="M119" s="578"/>
      <c r="N119" s="578"/>
      <c r="O119" s="578"/>
      <c r="P119" s="578"/>
      <c r="Q119" s="578"/>
      <c r="R119" s="578"/>
      <c r="S119" s="578"/>
      <c r="T119" s="578"/>
      <c r="U119" s="578"/>
      <c r="V119" s="578"/>
      <c r="W119" s="578"/>
      <c r="X119" s="579" t="s">
        <v>27</v>
      </c>
      <c r="Y119" s="579"/>
      <c r="Z119" s="578" t="s">
        <v>26</v>
      </c>
      <c r="AA119" s="578"/>
      <c r="AB119" s="578"/>
      <c r="AC119" s="578"/>
      <c r="AD119" s="578"/>
      <c r="AE119" s="578"/>
      <c r="AF119" s="578"/>
      <c r="AG119" s="578"/>
      <c r="AH119" s="578"/>
      <c r="AI119" s="578"/>
      <c r="AJ119" s="578"/>
      <c r="AK119" s="578"/>
      <c r="AL119" s="578"/>
      <c r="AM119" s="580" t="s">
        <v>28</v>
      </c>
      <c r="AN119" s="580"/>
      <c r="AO119" s="242"/>
    </row>
    <row r="120" spans="1:42" s="238" customFormat="1" ht="15" customHeight="1">
      <c r="A120" s="115"/>
    </row>
    <row r="121" spans="1:42" s="238" customFormat="1" ht="15" customHeight="1">
      <c r="AA121" s="570" t="s">
        <v>29</v>
      </c>
      <c r="AB121" s="570"/>
      <c r="AC121" s="570"/>
      <c r="AD121" s="570"/>
      <c r="AE121" s="570"/>
      <c r="AF121" s="570"/>
      <c r="AG121" s="570"/>
      <c r="AH121" s="570"/>
      <c r="AI121" s="570"/>
      <c r="AJ121" s="570"/>
      <c r="AK121" s="570"/>
      <c r="AL121" s="570"/>
    </row>
    <row r="122" spans="1:42" s="238" customFormat="1" ht="15" customHeight="1"/>
    <row r="123" spans="1:42" s="234" customFormat="1" ht="15" customHeight="1">
      <c r="A123" s="238"/>
      <c r="B123" s="238"/>
      <c r="C123" s="238"/>
      <c r="D123" s="238"/>
      <c r="E123" s="238"/>
      <c r="F123" s="238"/>
      <c r="G123" s="238"/>
      <c r="H123" s="238"/>
      <c r="I123" s="238"/>
      <c r="J123" s="238"/>
      <c r="K123" s="238"/>
      <c r="L123" s="238"/>
      <c r="M123" s="238"/>
      <c r="N123" s="238"/>
      <c r="O123" s="238"/>
      <c r="P123" s="238"/>
      <c r="Q123" s="238"/>
      <c r="R123" s="238"/>
      <c r="S123" s="238"/>
      <c r="T123" s="238"/>
      <c r="U123" s="238"/>
      <c r="V123" s="238"/>
      <c r="W123" s="238"/>
      <c r="X123" s="238"/>
      <c r="Y123" s="238"/>
      <c r="Z123" s="238"/>
      <c r="AA123" s="238"/>
      <c r="AB123" s="238"/>
      <c r="AC123" s="238"/>
      <c r="AD123" s="238"/>
      <c r="AE123" s="238"/>
      <c r="AF123" s="238"/>
      <c r="AG123" s="238"/>
      <c r="AH123" s="238"/>
      <c r="AI123" s="238"/>
      <c r="AJ123" s="238"/>
      <c r="AK123" s="238"/>
      <c r="AL123" s="238"/>
      <c r="AM123" s="238"/>
      <c r="AN123" s="238"/>
      <c r="AO123" s="237" t="s">
        <v>342</v>
      </c>
    </row>
    <row r="124" spans="1:42" s="234" customFormat="1" ht="6" customHeight="1">
      <c r="A124" s="238"/>
      <c r="B124" s="238"/>
      <c r="C124" s="238"/>
      <c r="D124" s="238"/>
      <c r="E124" s="238"/>
      <c r="F124" s="238"/>
      <c r="G124" s="238"/>
      <c r="H124" s="238"/>
      <c r="I124" s="238"/>
      <c r="J124" s="238"/>
      <c r="K124" s="238"/>
      <c r="L124" s="238"/>
      <c r="M124" s="238"/>
      <c r="N124" s="238"/>
      <c r="O124" s="238"/>
      <c r="P124" s="238"/>
      <c r="Q124" s="238"/>
      <c r="R124" s="238"/>
      <c r="S124" s="238"/>
      <c r="T124" s="238"/>
      <c r="U124" s="238"/>
      <c r="V124" s="238"/>
      <c r="W124" s="238"/>
      <c r="X124" s="238"/>
      <c r="Y124" s="238"/>
      <c r="Z124" s="238"/>
      <c r="AA124" s="238"/>
      <c r="AB124" s="238"/>
      <c r="AC124" s="238"/>
      <c r="AD124" s="238"/>
      <c r="AE124" s="238"/>
      <c r="AF124" s="238"/>
      <c r="AG124" s="238"/>
      <c r="AH124" s="238"/>
      <c r="AI124" s="238"/>
      <c r="AJ124" s="238"/>
      <c r="AK124" s="238"/>
      <c r="AL124" s="238"/>
      <c r="AM124" s="238"/>
      <c r="AN124" s="238"/>
      <c r="AO124" s="237"/>
    </row>
    <row r="125" spans="1:42" ht="15" customHeight="1">
      <c r="A125" s="708" t="s">
        <v>166</v>
      </c>
      <c r="B125" s="950"/>
      <c r="C125" s="950"/>
      <c r="D125" s="950"/>
      <c r="E125" s="950"/>
      <c r="F125" s="951" t="str">
        <f>IF(OR('(記入例)(イ)-②入力表'!$D$7="",'(記入例)(イ)-②入力表'!$D$8=""),"",'(記入例)(イ)-②入力表'!$D$7&amp;"　　"&amp;'(記入例)(イ)-②入力表'!$D$8)</f>
        <v>株式会社朝倉市商工観光課　　代表取締役　　朝倉　太郎</v>
      </c>
      <c r="G125" s="951"/>
      <c r="H125" s="951"/>
      <c r="I125" s="951"/>
      <c r="J125" s="951"/>
      <c r="K125" s="951"/>
      <c r="L125" s="951"/>
      <c r="M125" s="951"/>
      <c r="N125" s="951"/>
      <c r="O125" s="951"/>
      <c r="P125" s="951"/>
      <c r="Q125" s="951"/>
      <c r="R125" s="951"/>
      <c r="S125" s="951"/>
      <c r="T125" s="951"/>
      <c r="U125" s="951"/>
      <c r="V125" s="951"/>
      <c r="W125" s="951"/>
      <c r="X125" s="951"/>
      <c r="Y125" s="951"/>
      <c r="Z125" s="951"/>
      <c r="AA125" s="951"/>
      <c r="AB125" s="951"/>
      <c r="AC125" s="951"/>
      <c r="AD125" s="951"/>
      <c r="AE125" s="951"/>
      <c r="AF125" s="951"/>
      <c r="AG125" s="951"/>
      <c r="AH125" s="951"/>
      <c r="AI125" s="256"/>
      <c r="AJ125" s="256"/>
      <c r="AK125" s="256"/>
      <c r="AL125" s="256"/>
      <c r="AM125" s="256"/>
      <c r="AN125" s="256"/>
      <c r="AO125" s="256"/>
      <c r="AP125" s="58"/>
    </row>
    <row r="126" spans="1:42" ht="6" customHeight="1">
      <c r="A126" s="256"/>
      <c r="B126" s="256"/>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6"/>
      <c r="AG126" s="256"/>
      <c r="AH126" s="256"/>
      <c r="AI126" s="256"/>
      <c r="AJ126" s="256"/>
      <c r="AK126" s="256"/>
      <c r="AL126" s="256"/>
      <c r="AM126" s="256"/>
      <c r="AN126" s="256"/>
      <c r="AO126" s="256"/>
      <c r="AP126" s="58"/>
    </row>
    <row r="127" spans="1:42" ht="15" customHeight="1">
      <c r="A127" s="256" t="s">
        <v>167</v>
      </c>
      <c r="B127" s="256"/>
      <c r="C127" s="256"/>
      <c r="D127" s="256"/>
      <c r="E127" s="256"/>
      <c r="F127" s="256"/>
      <c r="G127" s="256"/>
      <c r="H127" s="256"/>
      <c r="I127" s="256"/>
      <c r="J127" s="256"/>
      <c r="K127" s="256"/>
      <c r="L127" s="256"/>
      <c r="M127" s="256"/>
      <c r="N127" s="256"/>
      <c r="O127" s="256"/>
      <c r="P127" s="256"/>
      <c r="Q127" s="256"/>
      <c r="R127" s="256"/>
      <c r="S127" s="256"/>
      <c r="T127" s="256"/>
      <c r="U127" s="256"/>
      <c r="V127" s="256"/>
      <c r="W127" s="256"/>
      <c r="X127" s="256"/>
      <c r="Y127" s="256"/>
      <c r="Z127" s="256"/>
      <c r="AA127" s="256"/>
      <c r="AB127" s="256"/>
      <c r="AC127" s="256"/>
      <c r="AD127" s="256"/>
      <c r="AE127" s="256"/>
      <c r="AF127" s="256"/>
      <c r="AG127" s="256"/>
      <c r="AH127" s="256"/>
      <c r="AI127" s="256"/>
      <c r="AJ127" s="256"/>
      <c r="AK127" s="256"/>
      <c r="AL127" s="256"/>
      <c r="AM127" s="256"/>
      <c r="AN127" s="135"/>
      <c r="AO127" s="256"/>
      <c r="AP127" s="58"/>
    </row>
    <row r="128" spans="1:42" ht="15" customHeight="1">
      <c r="A128" s="952" t="s">
        <v>213</v>
      </c>
      <c r="B128" s="953"/>
      <c r="C128" s="953"/>
      <c r="D128" s="953"/>
      <c r="E128" s="953"/>
      <c r="F128" s="953"/>
      <c r="G128" s="953"/>
      <c r="H128" s="953"/>
      <c r="I128" s="953"/>
      <c r="J128" s="953"/>
      <c r="K128" s="953"/>
      <c r="L128" s="953"/>
      <c r="M128" s="953"/>
      <c r="N128" s="953"/>
      <c r="O128" s="953"/>
      <c r="P128" s="954" t="str">
        <f>IF('(記入例)(イ)-②入力表'!$C$16="","","　"&amp;'(記入例)(イ)-②入力表'!$C$16)</f>
        <v>　かばん製造業</v>
      </c>
      <c r="Q128" s="951"/>
      <c r="R128" s="951"/>
      <c r="S128" s="951"/>
      <c r="T128" s="951"/>
      <c r="U128" s="951"/>
      <c r="V128" s="951"/>
      <c r="W128" s="951"/>
      <c r="X128" s="951"/>
      <c r="Y128" s="951"/>
      <c r="Z128" s="951"/>
      <c r="AA128" s="951"/>
      <c r="AB128" s="951"/>
      <c r="AC128" s="951"/>
      <c r="AD128" s="951"/>
      <c r="AE128" s="951"/>
      <c r="AF128" s="951"/>
      <c r="AG128" s="951"/>
      <c r="AH128" s="951"/>
      <c r="AI128" s="951"/>
      <c r="AJ128" s="256" t="s">
        <v>216</v>
      </c>
      <c r="AK128" s="256"/>
      <c r="AL128" s="256"/>
      <c r="AM128" s="256"/>
      <c r="AN128" s="135"/>
      <c r="AO128" s="256"/>
      <c r="AP128" s="58"/>
    </row>
    <row r="129" spans="1:42" ht="6" customHeight="1">
      <c r="A129" s="136"/>
      <c r="B129" s="265"/>
      <c r="C129" s="265"/>
      <c r="D129" s="265"/>
      <c r="E129" s="265"/>
      <c r="F129" s="265"/>
      <c r="G129" s="265"/>
      <c r="H129" s="265"/>
      <c r="I129" s="265"/>
      <c r="J129" s="265"/>
      <c r="K129" s="265"/>
      <c r="L129" s="265"/>
      <c r="M129" s="265"/>
      <c r="N129" s="265"/>
      <c r="O129" s="265"/>
      <c r="P129" s="256"/>
      <c r="Q129" s="256"/>
      <c r="R129" s="256"/>
      <c r="S129" s="256"/>
      <c r="T129" s="256"/>
      <c r="U129" s="256"/>
      <c r="V129" s="256"/>
      <c r="W129" s="256"/>
      <c r="X129" s="256"/>
      <c r="Y129" s="256"/>
      <c r="Z129" s="256"/>
      <c r="AA129" s="256"/>
      <c r="AB129" s="256"/>
      <c r="AC129" s="256"/>
      <c r="AD129" s="256"/>
      <c r="AE129" s="256"/>
      <c r="AF129" s="256"/>
      <c r="AG129" s="256"/>
      <c r="AH129" s="256"/>
      <c r="AI129" s="256"/>
      <c r="AJ129" s="256"/>
      <c r="AK129" s="256"/>
      <c r="AL129" s="256"/>
      <c r="AM129" s="256"/>
      <c r="AN129" s="135"/>
      <c r="AO129" s="256"/>
      <c r="AP129" s="58"/>
    </row>
    <row r="130" spans="1:42" s="245" customFormat="1" ht="34.950000000000003" customHeight="1">
      <c r="A130" s="959" t="s">
        <v>214</v>
      </c>
      <c r="B130" s="960"/>
      <c r="C130" s="960"/>
      <c r="D130" s="960"/>
      <c r="E130" s="960"/>
      <c r="F130" s="960"/>
      <c r="G130" s="960"/>
      <c r="H130" s="960"/>
      <c r="I130" s="960"/>
      <c r="J130" s="960"/>
      <c r="K130" s="960"/>
      <c r="L130" s="960"/>
      <c r="M130" s="960"/>
      <c r="N130" s="960"/>
      <c r="O130" s="960"/>
      <c r="P130" s="960"/>
      <c r="Q130" s="960"/>
      <c r="R130" s="960"/>
      <c r="S130" s="960"/>
      <c r="T130" s="960"/>
      <c r="U130" s="959" t="s">
        <v>215</v>
      </c>
      <c r="V130" s="960"/>
      <c r="W130" s="960"/>
      <c r="X130" s="960"/>
      <c r="Y130" s="960"/>
      <c r="Z130" s="960"/>
      <c r="AA130" s="960"/>
      <c r="AB130" s="960"/>
      <c r="AC130" s="960"/>
      <c r="AD130" s="960"/>
      <c r="AE130" s="959" t="s">
        <v>169</v>
      </c>
      <c r="AF130" s="960"/>
      <c r="AG130" s="960"/>
      <c r="AH130" s="960"/>
      <c r="AI130" s="960"/>
      <c r="AJ130" s="960"/>
      <c r="AK130" s="960"/>
      <c r="AL130" s="960"/>
      <c r="AM130" s="960"/>
      <c r="AN130" s="960"/>
      <c r="AO130" s="256"/>
      <c r="AP130" s="256"/>
    </row>
    <row r="131" spans="1:42" s="245" customFormat="1" ht="34.950000000000003" customHeight="1">
      <c r="A131" s="955" t="str">
        <f>IF('(記入例)(イ)-②入力表'!$C$15="","",'(記入例)(イ)-②入力表'!$C$15)</f>
        <v>2061</v>
      </c>
      <c r="B131" s="956"/>
      <c r="C131" s="956"/>
      <c r="D131" s="956"/>
      <c r="E131" s="956"/>
      <c r="F131" s="957" t="str">
        <f>IF('(記入例)(イ)-②入力表'!$C$16="","",'(記入例)(イ)-②入力表'!$C$16)</f>
        <v>かばん製造業</v>
      </c>
      <c r="G131" s="957"/>
      <c r="H131" s="957"/>
      <c r="I131" s="957"/>
      <c r="J131" s="957"/>
      <c r="K131" s="957"/>
      <c r="L131" s="957"/>
      <c r="M131" s="957"/>
      <c r="N131" s="957"/>
      <c r="O131" s="957"/>
      <c r="P131" s="957"/>
      <c r="Q131" s="957"/>
      <c r="R131" s="957"/>
      <c r="S131" s="957"/>
      <c r="T131" s="958"/>
      <c r="U131" s="961">
        <f>IF('(記入例)(イ)-②入力表'!$C$34="","",'(記入例)(イ)-②入力表'!$C$34)</f>
        <v>13960000</v>
      </c>
      <c r="V131" s="590"/>
      <c r="W131" s="590"/>
      <c r="X131" s="590"/>
      <c r="Y131" s="590"/>
      <c r="Z131" s="590"/>
      <c r="AA131" s="590"/>
      <c r="AB131" s="591"/>
      <c r="AC131" s="599" t="s">
        <v>259</v>
      </c>
      <c r="AD131" s="600"/>
      <c r="AE131" s="962">
        <f>IF('(記入例)(イ)-②入力表'!$C$35="","",'(記入例)(イ)-②入力表'!$C$35)</f>
        <v>74.235575644775338</v>
      </c>
      <c r="AF131" s="963"/>
      <c r="AG131" s="963"/>
      <c r="AH131" s="963"/>
      <c r="AI131" s="963"/>
      <c r="AJ131" s="963"/>
      <c r="AK131" s="963"/>
      <c r="AL131" s="964"/>
      <c r="AM131" s="587" t="s">
        <v>306</v>
      </c>
      <c r="AN131" s="588"/>
      <c r="AO131" s="256"/>
      <c r="AP131" s="256"/>
    </row>
    <row r="132" spans="1:42" s="245" customFormat="1" ht="34.950000000000003" customHeight="1">
      <c r="A132" s="955" t="str">
        <f>IF('(記入例)(イ)-②入力表'!$D$15="","",'(記入例)(イ)-②入力表'!$D$15)</f>
        <v>2129</v>
      </c>
      <c r="B132" s="956"/>
      <c r="C132" s="956"/>
      <c r="D132" s="956"/>
      <c r="E132" s="956"/>
      <c r="F132" s="957" t="str">
        <f>IF('(記入例)(イ)-②入力表'!$D$16="","",'(記入例)(イ)-②入力表'!$D$16)</f>
        <v>その他のセメント製品製造業</v>
      </c>
      <c r="G132" s="957"/>
      <c r="H132" s="957"/>
      <c r="I132" s="957"/>
      <c r="J132" s="957"/>
      <c r="K132" s="957"/>
      <c r="L132" s="957"/>
      <c r="M132" s="957"/>
      <c r="N132" s="957"/>
      <c r="O132" s="957"/>
      <c r="P132" s="957"/>
      <c r="Q132" s="957"/>
      <c r="R132" s="957"/>
      <c r="S132" s="957"/>
      <c r="T132" s="958"/>
      <c r="U132" s="961">
        <f>IF('(記入例)(イ)-②入力表'!$D$34="","",'(記入例)(イ)-②入力表'!$D$34)</f>
        <v>2876000</v>
      </c>
      <c r="V132" s="590"/>
      <c r="W132" s="590"/>
      <c r="X132" s="590"/>
      <c r="Y132" s="590"/>
      <c r="Z132" s="590"/>
      <c r="AA132" s="590"/>
      <c r="AB132" s="591"/>
      <c r="AC132" s="599" t="s">
        <v>259</v>
      </c>
      <c r="AD132" s="600"/>
      <c r="AE132" s="962">
        <f>IF('(記入例)(イ)-②入力表'!$D$35="","",'(記入例)(イ)-②入力表'!$D$35)</f>
        <v>15.293804839138527</v>
      </c>
      <c r="AF132" s="963"/>
      <c r="AG132" s="963"/>
      <c r="AH132" s="963"/>
      <c r="AI132" s="963"/>
      <c r="AJ132" s="963"/>
      <c r="AK132" s="963"/>
      <c r="AL132" s="964"/>
      <c r="AM132" s="587" t="s">
        <v>306</v>
      </c>
      <c r="AN132" s="588"/>
      <c r="AO132" s="256"/>
    </row>
    <row r="133" spans="1:42" s="245" customFormat="1" ht="34.950000000000003" customHeight="1">
      <c r="A133" s="955" t="str">
        <f>IF('(記入例)(イ)-②入力表'!$E$15="","",'(記入例)(イ)-②入力表'!$E$15)</f>
        <v>2132</v>
      </c>
      <c r="B133" s="956"/>
      <c r="C133" s="956"/>
      <c r="D133" s="956"/>
      <c r="E133" s="956"/>
      <c r="F133" s="957" t="str">
        <f>IF('(記入例)(イ)-②入力表'!$E$16="","",'(記入例)(イ)-②入力表'!$E$16)</f>
        <v>普通れんが製造業</v>
      </c>
      <c r="G133" s="957"/>
      <c r="H133" s="957"/>
      <c r="I133" s="957"/>
      <c r="J133" s="957"/>
      <c r="K133" s="957"/>
      <c r="L133" s="957"/>
      <c r="M133" s="957"/>
      <c r="N133" s="957"/>
      <c r="O133" s="957"/>
      <c r="P133" s="957"/>
      <c r="Q133" s="957"/>
      <c r="R133" s="957"/>
      <c r="S133" s="957"/>
      <c r="T133" s="958"/>
      <c r="U133" s="961">
        <f>IF('(記入例)(イ)-②入力表'!$E$34="","",'(記入例)(イ)-②入力表'!$E$34)</f>
        <v>1729000</v>
      </c>
      <c r="V133" s="590"/>
      <c r="W133" s="590"/>
      <c r="X133" s="590"/>
      <c r="Y133" s="590"/>
      <c r="Z133" s="590"/>
      <c r="AA133" s="590"/>
      <c r="AB133" s="591"/>
      <c r="AC133" s="599" t="s">
        <v>259</v>
      </c>
      <c r="AD133" s="600"/>
      <c r="AE133" s="962">
        <f>IF('(記入例)(イ)-②入力表'!$E$35="","",'(記入例)(イ)-②入力表'!$E$35)</f>
        <v>9.1943632012762571</v>
      </c>
      <c r="AF133" s="963"/>
      <c r="AG133" s="963"/>
      <c r="AH133" s="963"/>
      <c r="AI133" s="963"/>
      <c r="AJ133" s="963"/>
      <c r="AK133" s="963"/>
      <c r="AL133" s="964"/>
      <c r="AM133" s="587" t="s">
        <v>306</v>
      </c>
      <c r="AN133" s="588"/>
      <c r="AO133" s="256"/>
    </row>
    <row r="134" spans="1:42" s="245" customFormat="1" ht="34.950000000000003" customHeight="1">
      <c r="A134" s="955" t="str">
        <f>IF('(記入例)(イ)-②入力表'!$F$15="","",'(記入例)(イ)-②入力表'!$F$15)</f>
        <v>2051</v>
      </c>
      <c r="B134" s="956"/>
      <c r="C134" s="956"/>
      <c r="D134" s="956"/>
      <c r="E134" s="956"/>
      <c r="F134" s="957" t="str">
        <f>IF('(記入例)(イ)-②入力表'!$F$16="","",'(記入例)(イ)-②入力表'!$F$16)</f>
        <v>皮手袋製造業</v>
      </c>
      <c r="G134" s="957"/>
      <c r="H134" s="957"/>
      <c r="I134" s="957"/>
      <c r="J134" s="957"/>
      <c r="K134" s="957"/>
      <c r="L134" s="957"/>
      <c r="M134" s="957"/>
      <c r="N134" s="957"/>
      <c r="O134" s="957"/>
      <c r="P134" s="957"/>
      <c r="Q134" s="957"/>
      <c r="R134" s="957"/>
      <c r="S134" s="957"/>
      <c r="T134" s="958"/>
      <c r="U134" s="961">
        <f>IF('(記入例)(イ)-②入力表'!$F$34="","",'(記入例)(イ)-②入力表'!$F$34)</f>
        <v>240000</v>
      </c>
      <c r="V134" s="590"/>
      <c r="W134" s="590"/>
      <c r="X134" s="590"/>
      <c r="Y134" s="590"/>
      <c r="Z134" s="590"/>
      <c r="AA134" s="590"/>
      <c r="AB134" s="591"/>
      <c r="AC134" s="599" t="s">
        <v>259</v>
      </c>
      <c r="AD134" s="600"/>
      <c r="AE134" s="962">
        <f>IF('(記入例)(イ)-②入力表'!$F$35="","",'(記入例)(イ)-②入力表'!$F$35)</f>
        <v>1.2762563148098909</v>
      </c>
      <c r="AF134" s="963"/>
      <c r="AG134" s="963"/>
      <c r="AH134" s="963"/>
      <c r="AI134" s="963"/>
      <c r="AJ134" s="963"/>
      <c r="AK134" s="963"/>
      <c r="AL134" s="964"/>
      <c r="AM134" s="587" t="s">
        <v>306</v>
      </c>
      <c r="AN134" s="588"/>
      <c r="AO134" s="256"/>
    </row>
    <row r="135" spans="1:42" s="245" customFormat="1" ht="30" customHeight="1">
      <c r="A135" s="967" t="s">
        <v>170</v>
      </c>
      <c r="B135" s="968"/>
      <c r="C135" s="968"/>
      <c r="D135" s="968"/>
      <c r="E135" s="968"/>
      <c r="F135" s="968"/>
      <c r="G135" s="968"/>
      <c r="H135" s="968"/>
      <c r="I135" s="968"/>
      <c r="J135" s="968"/>
      <c r="K135" s="968"/>
      <c r="L135" s="968"/>
      <c r="M135" s="968"/>
      <c r="N135" s="968"/>
      <c r="O135" s="968"/>
      <c r="P135" s="968"/>
      <c r="Q135" s="968"/>
      <c r="R135" s="968"/>
      <c r="S135" s="968"/>
      <c r="T135" s="969"/>
      <c r="U135" s="961">
        <f>IF(SUM($U$131:$AD$134)=0,"",SUM($U$131:$AD$134))</f>
        <v>18805000</v>
      </c>
      <c r="V135" s="590"/>
      <c r="W135" s="590"/>
      <c r="X135" s="590"/>
      <c r="Y135" s="590"/>
      <c r="Z135" s="590"/>
      <c r="AA135" s="590"/>
      <c r="AB135" s="591"/>
      <c r="AC135" s="599" t="s">
        <v>259</v>
      </c>
      <c r="AD135" s="600"/>
      <c r="AE135" s="962">
        <f>IF(SUM($AE$131:$AN$134)=0,"",SUM($AE$131:$AN$134))</f>
        <v>100.00000000000001</v>
      </c>
      <c r="AF135" s="963"/>
      <c r="AG135" s="963"/>
      <c r="AH135" s="963"/>
      <c r="AI135" s="963"/>
      <c r="AJ135" s="963"/>
      <c r="AK135" s="963"/>
      <c r="AL135" s="964"/>
      <c r="AM135" s="587" t="s">
        <v>306</v>
      </c>
      <c r="AN135" s="588"/>
      <c r="AO135" s="256"/>
    </row>
    <row r="136" spans="1:42" s="245" customFormat="1" ht="6" customHeight="1">
      <c r="A136" s="256"/>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c r="AC136" s="256"/>
      <c r="AD136" s="256"/>
      <c r="AE136" s="256"/>
      <c r="AF136" s="256"/>
      <c r="AG136" s="256"/>
      <c r="AH136" s="256"/>
      <c r="AI136" s="256"/>
      <c r="AJ136" s="256"/>
      <c r="AK136" s="256"/>
      <c r="AL136" s="256"/>
      <c r="AM136" s="256"/>
      <c r="AN136" s="256"/>
      <c r="AO136" s="256"/>
    </row>
    <row r="137" spans="1:42" s="245" customFormat="1" ht="30" customHeight="1">
      <c r="A137" s="965" t="s">
        <v>217</v>
      </c>
      <c r="B137" s="966"/>
      <c r="C137" s="966"/>
      <c r="D137" s="966"/>
      <c r="E137" s="966"/>
      <c r="F137" s="966"/>
      <c r="G137" s="966"/>
      <c r="H137" s="966"/>
      <c r="I137" s="966"/>
      <c r="J137" s="966"/>
      <c r="K137" s="966"/>
      <c r="L137" s="966"/>
      <c r="M137" s="966"/>
      <c r="N137" s="966"/>
      <c r="O137" s="966"/>
      <c r="P137" s="966"/>
      <c r="Q137" s="966"/>
      <c r="R137" s="966"/>
      <c r="S137" s="966"/>
      <c r="T137" s="966"/>
      <c r="U137" s="966"/>
      <c r="V137" s="966"/>
      <c r="W137" s="966"/>
      <c r="X137" s="966"/>
      <c r="Y137" s="966"/>
      <c r="Z137" s="966"/>
      <c r="AA137" s="966"/>
      <c r="AB137" s="966"/>
      <c r="AC137" s="966"/>
      <c r="AD137" s="966"/>
      <c r="AE137" s="966"/>
      <c r="AF137" s="966"/>
      <c r="AG137" s="966"/>
      <c r="AH137" s="966"/>
      <c r="AI137" s="966"/>
      <c r="AJ137" s="966"/>
      <c r="AK137" s="966"/>
      <c r="AL137" s="966"/>
      <c r="AM137" s="966"/>
      <c r="AN137" s="966"/>
      <c r="AO137" s="256"/>
    </row>
    <row r="138" spans="1:42" ht="15" customHeight="1">
      <c r="A138" s="117" t="s">
        <v>218</v>
      </c>
      <c r="B138" s="256"/>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c r="Y138" s="256"/>
      <c r="Z138" s="256"/>
      <c r="AA138" s="256"/>
      <c r="AB138" s="256"/>
      <c r="AC138" s="256"/>
      <c r="AD138" s="256"/>
      <c r="AE138" s="256"/>
      <c r="AF138" s="256"/>
      <c r="AG138" s="256"/>
      <c r="AH138" s="256"/>
      <c r="AI138" s="256"/>
      <c r="AJ138" s="256"/>
      <c r="AK138" s="256"/>
      <c r="AL138" s="256"/>
      <c r="AM138" s="256"/>
      <c r="AN138" s="256"/>
      <c r="AO138" s="256"/>
    </row>
    <row r="139" spans="1:42" ht="15" customHeight="1">
      <c r="A139" s="256"/>
      <c r="B139" s="256"/>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c r="Y139" s="256"/>
      <c r="Z139" s="256"/>
      <c r="AA139" s="256"/>
      <c r="AB139" s="256"/>
      <c r="AC139" s="256"/>
      <c r="AD139" s="256"/>
      <c r="AE139" s="256"/>
      <c r="AF139" s="256"/>
      <c r="AG139" s="256"/>
      <c r="AH139" s="256"/>
      <c r="AI139" s="256"/>
      <c r="AJ139" s="256"/>
      <c r="AK139" s="256"/>
      <c r="AL139" s="256"/>
      <c r="AM139" s="256"/>
      <c r="AN139" s="256"/>
      <c r="AO139" s="256"/>
    </row>
    <row r="140" spans="1:42" s="245" customFormat="1" ht="15" customHeight="1">
      <c r="A140" s="117" t="s">
        <v>219</v>
      </c>
      <c r="B140" s="256"/>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c r="AK140" s="256"/>
      <c r="AL140" s="256"/>
      <c r="AM140" s="256"/>
      <c r="AN140" s="256"/>
      <c r="AO140" s="256"/>
    </row>
    <row r="141" spans="1:42" s="245" customFormat="1" ht="30" customHeight="1">
      <c r="A141" s="971" t="s">
        <v>315</v>
      </c>
      <c r="B141" s="536"/>
      <c r="C141" s="536"/>
      <c r="D141" s="536"/>
      <c r="E141" s="536"/>
      <c r="F141" s="536"/>
      <c r="G141" s="536"/>
      <c r="H141" s="536"/>
      <c r="I141" s="536"/>
      <c r="J141" s="536"/>
      <c r="K141" s="536"/>
      <c r="L141" s="536"/>
      <c r="M141" s="536"/>
      <c r="N141" s="536"/>
      <c r="O141" s="536"/>
      <c r="P141" s="536"/>
      <c r="Q141" s="536"/>
      <c r="R141" s="536"/>
      <c r="S141" s="536"/>
      <c r="T141" s="536"/>
      <c r="U141" s="536"/>
      <c r="V141" s="536"/>
      <c r="W141" s="536"/>
      <c r="X141" s="536"/>
      <c r="Y141" s="536"/>
      <c r="Z141" s="537"/>
      <c r="AA141" s="970">
        <f>IF($H$186="","",$H$186)</f>
        <v>3190000</v>
      </c>
      <c r="AB141" s="539"/>
      <c r="AC141" s="539"/>
      <c r="AD141" s="539"/>
      <c r="AE141" s="539"/>
      <c r="AF141" s="539"/>
      <c r="AG141" s="539"/>
      <c r="AH141" s="539"/>
      <c r="AI141" s="539"/>
      <c r="AJ141" s="539"/>
      <c r="AK141" s="539"/>
      <c r="AL141" s="539"/>
      <c r="AM141" s="599" t="s">
        <v>259</v>
      </c>
      <c r="AN141" s="600"/>
      <c r="AO141" s="256"/>
    </row>
    <row r="142" spans="1:42" s="245" customFormat="1" ht="30" customHeight="1">
      <c r="A142" s="971" t="s">
        <v>316</v>
      </c>
      <c r="B142" s="536"/>
      <c r="C142" s="536"/>
      <c r="D142" s="536"/>
      <c r="E142" s="536"/>
      <c r="F142" s="536"/>
      <c r="G142" s="536"/>
      <c r="H142" s="536"/>
      <c r="I142" s="536"/>
      <c r="J142" s="536"/>
      <c r="K142" s="536"/>
      <c r="L142" s="536"/>
      <c r="M142" s="536"/>
      <c r="N142" s="536"/>
      <c r="O142" s="536"/>
      <c r="P142" s="536"/>
      <c r="Q142" s="536"/>
      <c r="R142" s="536"/>
      <c r="S142" s="536"/>
      <c r="T142" s="536"/>
      <c r="U142" s="536"/>
      <c r="V142" s="536"/>
      <c r="W142" s="536"/>
      <c r="X142" s="536"/>
      <c r="Y142" s="536"/>
      <c r="Z142" s="537"/>
      <c r="AA142" s="970">
        <f>IF($H$196="","",$H$196)</f>
        <v>4145000</v>
      </c>
      <c r="AB142" s="539"/>
      <c r="AC142" s="539"/>
      <c r="AD142" s="539"/>
      <c r="AE142" s="539"/>
      <c r="AF142" s="539"/>
      <c r="AG142" s="539"/>
      <c r="AH142" s="539"/>
      <c r="AI142" s="539"/>
      <c r="AJ142" s="539"/>
      <c r="AK142" s="539"/>
      <c r="AL142" s="539"/>
      <c r="AM142" s="599" t="s">
        <v>259</v>
      </c>
      <c r="AN142" s="600"/>
      <c r="AO142" s="256"/>
    </row>
    <row r="143" spans="1:42" s="245" customFormat="1" ht="15" customHeight="1">
      <c r="A143" s="256"/>
      <c r="B143" s="256"/>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6"/>
      <c r="AD143" s="256"/>
      <c r="AE143" s="256"/>
      <c r="AF143" s="256"/>
      <c r="AG143" s="256"/>
      <c r="AH143" s="256"/>
      <c r="AI143" s="256"/>
      <c r="AJ143" s="256"/>
      <c r="AK143" s="256"/>
      <c r="AL143" s="256"/>
      <c r="AM143" s="256"/>
      <c r="AN143" s="256"/>
      <c r="AO143" s="256"/>
    </row>
    <row r="144" spans="1:42" s="245" customFormat="1" ht="15" customHeight="1">
      <c r="A144" s="117" t="s">
        <v>220</v>
      </c>
    </row>
    <row r="145" spans="1:43" s="245" customFormat="1" ht="30" customHeight="1">
      <c r="A145" s="971" t="s">
        <v>317</v>
      </c>
      <c r="B145" s="536"/>
      <c r="C145" s="536"/>
      <c r="D145" s="536"/>
      <c r="E145" s="536"/>
      <c r="F145" s="536"/>
      <c r="G145" s="536"/>
      <c r="H145" s="536"/>
      <c r="I145" s="536"/>
      <c r="J145" s="536"/>
      <c r="K145" s="536"/>
      <c r="L145" s="536"/>
      <c r="M145" s="536"/>
      <c r="N145" s="536"/>
      <c r="O145" s="536"/>
      <c r="P145" s="536"/>
      <c r="Q145" s="536"/>
      <c r="R145" s="536"/>
      <c r="S145" s="536"/>
      <c r="T145" s="536"/>
      <c r="U145" s="536"/>
      <c r="V145" s="536"/>
      <c r="W145" s="536"/>
      <c r="X145" s="536"/>
      <c r="Y145" s="536"/>
      <c r="Z145" s="537"/>
      <c r="AA145" s="970">
        <f>IF($AB$186="","",$AB$186)</f>
        <v>3415000</v>
      </c>
      <c r="AB145" s="539"/>
      <c r="AC145" s="539"/>
      <c r="AD145" s="539"/>
      <c r="AE145" s="539"/>
      <c r="AF145" s="539"/>
      <c r="AG145" s="539"/>
      <c r="AH145" s="539"/>
      <c r="AI145" s="539"/>
      <c r="AJ145" s="539"/>
      <c r="AK145" s="539"/>
      <c r="AL145" s="539"/>
      <c r="AM145" s="599" t="s">
        <v>259</v>
      </c>
      <c r="AN145" s="600"/>
    </row>
    <row r="146" spans="1:43" s="245" customFormat="1" ht="30" customHeight="1">
      <c r="A146" s="971" t="s">
        <v>318</v>
      </c>
      <c r="B146" s="536"/>
      <c r="C146" s="536"/>
      <c r="D146" s="536"/>
      <c r="E146" s="536"/>
      <c r="F146" s="536"/>
      <c r="G146" s="536"/>
      <c r="H146" s="536"/>
      <c r="I146" s="536"/>
      <c r="J146" s="536"/>
      <c r="K146" s="536"/>
      <c r="L146" s="536"/>
      <c r="M146" s="536"/>
      <c r="N146" s="536"/>
      <c r="O146" s="536"/>
      <c r="P146" s="536"/>
      <c r="Q146" s="536"/>
      <c r="R146" s="536"/>
      <c r="S146" s="536"/>
      <c r="T146" s="536"/>
      <c r="U146" s="536"/>
      <c r="V146" s="536"/>
      <c r="W146" s="536"/>
      <c r="X146" s="536"/>
      <c r="Y146" s="536"/>
      <c r="Z146" s="537"/>
      <c r="AA146" s="970">
        <f>IF($AB$196="","",$AB$196)</f>
        <v>4613000</v>
      </c>
      <c r="AB146" s="539"/>
      <c r="AC146" s="539"/>
      <c r="AD146" s="539"/>
      <c r="AE146" s="539"/>
      <c r="AF146" s="539"/>
      <c r="AG146" s="539"/>
      <c r="AH146" s="539"/>
      <c r="AI146" s="539"/>
      <c r="AJ146" s="539"/>
      <c r="AK146" s="539"/>
      <c r="AL146" s="539"/>
      <c r="AM146" s="599" t="s">
        <v>259</v>
      </c>
      <c r="AN146" s="600"/>
    </row>
    <row r="147" spans="1:43" s="245" customFormat="1" ht="6" customHeight="1"/>
    <row r="148" spans="1:43" s="245" customFormat="1" ht="15" customHeight="1">
      <c r="A148" s="117" t="s">
        <v>221</v>
      </c>
    </row>
    <row r="149" spans="1:43" s="245" customFormat="1" ht="6" customHeight="1"/>
    <row r="150" spans="1:43" s="245" customFormat="1" ht="15" customHeight="1">
      <c r="A150" s="608" t="s">
        <v>32</v>
      </c>
      <c r="B150" s="973"/>
      <c r="C150" s="973"/>
      <c r="D150" s="973"/>
      <c r="E150" s="973"/>
      <c r="F150" s="974">
        <f>IF($AB$186="","",$AB$186)</f>
        <v>3415000</v>
      </c>
      <c r="G150" s="975"/>
      <c r="H150" s="975"/>
      <c r="I150" s="975"/>
      <c r="J150" s="975"/>
      <c r="K150" s="975"/>
      <c r="L150" s="975"/>
      <c r="M150" s="975"/>
      <c r="N150" s="981" t="s">
        <v>307</v>
      </c>
      <c r="O150" s="982"/>
      <c r="P150" s="982"/>
      <c r="Q150" s="982"/>
      <c r="R150" s="974">
        <f>IF($H$186="","",$H$186)</f>
        <v>3190000</v>
      </c>
      <c r="S150" s="896"/>
      <c r="T150" s="896"/>
      <c r="U150" s="896"/>
      <c r="V150" s="896"/>
      <c r="W150" s="896"/>
      <c r="X150" s="896"/>
      <c r="Y150" s="896"/>
      <c r="Z150" s="281" t="s">
        <v>305</v>
      </c>
      <c r="AA150" s="648" t="s">
        <v>33</v>
      </c>
      <c r="AB150" s="976"/>
      <c r="AC150" s="976"/>
      <c r="AD150" s="976"/>
      <c r="AE150" s="976"/>
      <c r="AF150" s="977">
        <f>IF($U$188="","",$U$188)</f>
        <v>6.5</v>
      </c>
      <c r="AG150" s="978"/>
      <c r="AH150" s="978"/>
      <c r="AI150" s="978"/>
      <c r="AJ150" s="978"/>
      <c r="AK150" s="979" t="s">
        <v>176</v>
      </c>
      <c r="AL150" s="980"/>
      <c r="AQ150" s="137" t="str">
        <f>IF($H$186&gt;$AB$186,"※認定不可、売上高が前年同期に比べ増加しています！",IF($U$188&lt;5,"※認定不可、売上高が前年同期間に比べ5%以上減少していません！",""))</f>
        <v/>
      </c>
    </row>
    <row r="151" spans="1:43" s="245" customFormat="1" ht="15" customHeight="1">
      <c r="G151" s="641" t="s">
        <v>32</v>
      </c>
      <c r="H151" s="976"/>
      <c r="I151" s="976"/>
      <c r="J151" s="976"/>
      <c r="K151" s="976"/>
      <c r="L151" s="972">
        <f>IF($AB$186="","",$AB$186)</f>
        <v>3415000</v>
      </c>
      <c r="M151" s="889"/>
      <c r="N151" s="889"/>
      <c r="O151" s="889"/>
      <c r="P151" s="889"/>
      <c r="Q151" s="889"/>
      <c r="R151" s="889"/>
      <c r="S151" s="889"/>
      <c r="T151" s="245" t="s">
        <v>305</v>
      </c>
      <c r="AA151" s="976"/>
      <c r="AB151" s="976"/>
      <c r="AC151" s="976"/>
      <c r="AD151" s="976"/>
      <c r="AE151" s="976"/>
      <c r="AF151" s="978"/>
      <c r="AG151" s="978"/>
      <c r="AH151" s="978"/>
      <c r="AI151" s="978"/>
      <c r="AJ151" s="978"/>
      <c r="AK151" s="980"/>
      <c r="AL151" s="980"/>
    </row>
    <row r="152" spans="1:43" s="245" customFormat="1" ht="6" customHeight="1"/>
    <row r="153" spans="1:43" s="245" customFormat="1" ht="15" customHeight="1">
      <c r="A153" s="117" t="s">
        <v>222</v>
      </c>
    </row>
    <row r="154" spans="1:43" s="245" customFormat="1" ht="6" customHeight="1"/>
    <row r="155" spans="1:43" s="245" customFormat="1" ht="15" customHeight="1">
      <c r="A155" s="608" t="s">
        <v>223</v>
      </c>
      <c r="B155" s="973"/>
      <c r="C155" s="973"/>
      <c r="D155" s="973"/>
      <c r="E155" s="973"/>
      <c r="F155" s="974">
        <f>IF($AB$196="","",$AB$196)</f>
        <v>4613000</v>
      </c>
      <c r="G155" s="975"/>
      <c r="H155" s="975"/>
      <c r="I155" s="975"/>
      <c r="J155" s="975"/>
      <c r="K155" s="975"/>
      <c r="L155" s="975"/>
      <c r="M155" s="975"/>
      <c r="N155" s="981" t="s">
        <v>308</v>
      </c>
      <c r="O155" s="982"/>
      <c r="P155" s="982"/>
      <c r="Q155" s="982"/>
      <c r="R155" s="974">
        <f>IF($H$196="","",$H$196)</f>
        <v>4145000</v>
      </c>
      <c r="S155" s="896"/>
      <c r="T155" s="896"/>
      <c r="U155" s="896"/>
      <c r="V155" s="896"/>
      <c r="W155" s="896"/>
      <c r="X155" s="896"/>
      <c r="Y155" s="896"/>
      <c r="Z155" s="281" t="s">
        <v>305</v>
      </c>
      <c r="AA155" s="648" t="s">
        <v>33</v>
      </c>
      <c r="AB155" s="976"/>
      <c r="AC155" s="976"/>
      <c r="AD155" s="976"/>
      <c r="AE155" s="976"/>
      <c r="AF155" s="977">
        <f>IF($U$198="","",$U$198)</f>
        <v>10.1</v>
      </c>
      <c r="AG155" s="978"/>
      <c r="AH155" s="978"/>
      <c r="AI155" s="978"/>
      <c r="AJ155" s="978"/>
      <c r="AK155" s="979" t="s">
        <v>176</v>
      </c>
      <c r="AL155" s="980"/>
      <c r="AQ155" s="137" t="str">
        <f>IF($H$196&gt;$AB$196,"※認定不可、売上高が前年同期に比べ増加しています！",IF($U$198&lt;5,"※認定不可、売上高が前年同期間に比べ5%以上減少していません！",""))</f>
        <v/>
      </c>
    </row>
    <row r="156" spans="1:43" s="245" customFormat="1" ht="15" customHeight="1">
      <c r="G156" s="641" t="s">
        <v>223</v>
      </c>
      <c r="H156" s="976"/>
      <c r="I156" s="976"/>
      <c r="J156" s="976"/>
      <c r="K156" s="976"/>
      <c r="L156" s="972">
        <f>IF($AB$196="","",$AB$196)</f>
        <v>4613000</v>
      </c>
      <c r="M156" s="889"/>
      <c r="N156" s="889"/>
      <c r="O156" s="889"/>
      <c r="P156" s="889"/>
      <c r="Q156" s="889"/>
      <c r="R156" s="889"/>
      <c r="S156" s="889"/>
      <c r="T156" s="245" t="s">
        <v>305</v>
      </c>
      <c r="AA156" s="976"/>
      <c r="AB156" s="976"/>
      <c r="AC156" s="976"/>
      <c r="AD156" s="976"/>
      <c r="AE156" s="976"/>
      <c r="AF156" s="978"/>
      <c r="AG156" s="978"/>
      <c r="AH156" s="978"/>
      <c r="AI156" s="978"/>
      <c r="AJ156" s="978"/>
      <c r="AK156" s="980"/>
      <c r="AL156" s="980"/>
    </row>
    <row r="157" spans="1:43" s="245" customFormat="1" ht="6" customHeight="1"/>
    <row r="158" spans="1:43" ht="45" customHeight="1">
      <c r="A158" s="984" t="s">
        <v>279</v>
      </c>
      <c r="B158" s="966"/>
      <c r="C158" s="966"/>
      <c r="D158" s="966"/>
      <c r="E158" s="966"/>
      <c r="F158" s="966"/>
      <c r="G158" s="966"/>
      <c r="H158" s="966"/>
      <c r="I158" s="966"/>
      <c r="J158" s="966"/>
      <c r="K158" s="966"/>
      <c r="L158" s="966"/>
      <c r="M158" s="966"/>
      <c r="N158" s="966"/>
      <c r="O158" s="966"/>
      <c r="P158" s="966"/>
      <c r="Q158" s="966"/>
      <c r="R158" s="966"/>
      <c r="S158" s="966"/>
      <c r="T158" s="966"/>
      <c r="U158" s="966"/>
      <c r="V158" s="966"/>
      <c r="W158" s="966"/>
      <c r="X158" s="966"/>
      <c r="Y158" s="966"/>
      <c r="Z158" s="966"/>
      <c r="AA158" s="966"/>
      <c r="AB158" s="966"/>
      <c r="AC158" s="966"/>
      <c r="AD158" s="966"/>
      <c r="AE158" s="966"/>
      <c r="AF158" s="966"/>
      <c r="AG158" s="966"/>
      <c r="AH158" s="966"/>
      <c r="AI158" s="966"/>
      <c r="AJ158" s="966"/>
      <c r="AK158" s="966"/>
      <c r="AL158" s="966"/>
      <c r="AM158" s="966"/>
      <c r="AN158" s="966"/>
      <c r="AO158" s="245"/>
    </row>
    <row r="159" spans="1:43" ht="6" customHeight="1">
      <c r="A159" s="258"/>
      <c r="B159" s="266"/>
      <c r="C159" s="266"/>
      <c r="D159" s="266"/>
      <c r="E159" s="266"/>
      <c r="F159" s="266"/>
      <c r="G159" s="266"/>
      <c r="H159" s="266"/>
      <c r="I159" s="266"/>
      <c r="J159" s="266"/>
      <c r="K159" s="266"/>
      <c r="L159" s="266"/>
      <c r="M159" s="266"/>
      <c r="N159" s="266"/>
      <c r="O159" s="266"/>
      <c r="P159" s="266"/>
      <c r="Q159" s="266"/>
      <c r="R159" s="266"/>
      <c r="S159" s="266"/>
      <c r="T159" s="266"/>
      <c r="U159" s="266"/>
      <c r="V159" s="266"/>
      <c r="W159" s="266"/>
      <c r="X159" s="266"/>
      <c r="Y159" s="266"/>
      <c r="Z159" s="266"/>
      <c r="AA159" s="266"/>
      <c r="AB159" s="266"/>
      <c r="AC159" s="266"/>
      <c r="AD159" s="266"/>
      <c r="AE159" s="266"/>
      <c r="AF159" s="266"/>
      <c r="AG159" s="266"/>
      <c r="AH159" s="266"/>
      <c r="AI159" s="266"/>
      <c r="AJ159" s="266"/>
      <c r="AK159" s="266"/>
      <c r="AL159" s="266"/>
      <c r="AM159" s="266"/>
      <c r="AN159" s="266"/>
      <c r="AO159" s="245"/>
    </row>
    <row r="160" spans="1:43" s="7" customFormat="1" ht="19.95" customHeight="1">
      <c r="A160" s="983" t="str">
        <f>IF('(記入例)(イ)-②入力表'!$AF$3="","令和　　　年　　　月　　　日",'(記入例)(イ)-②入力表'!$AF$3)</f>
        <v>令和５年１２月１５日</v>
      </c>
      <c r="B160" s="983"/>
      <c r="C160" s="983"/>
      <c r="D160" s="983"/>
      <c r="E160" s="983"/>
      <c r="F160" s="983"/>
      <c r="G160" s="983"/>
      <c r="H160" s="983"/>
      <c r="I160" s="983"/>
      <c r="J160" s="983"/>
      <c r="K160" s="983"/>
      <c r="L160" s="983"/>
      <c r="M160" s="263"/>
      <c r="N160" s="263"/>
      <c r="O160" s="263"/>
      <c r="P160" s="263"/>
      <c r="Q160" s="263"/>
      <c r="R160" s="263"/>
      <c r="S160" s="263"/>
      <c r="T160" s="263"/>
      <c r="U160" s="263"/>
      <c r="V160" s="263"/>
      <c r="W160" s="263"/>
      <c r="X160" s="263"/>
      <c r="Y160" s="263"/>
      <c r="Z160" s="263"/>
      <c r="AA160" s="263"/>
      <c r="AB160" s="263"/>
      <c r="AC160" s="263"/>
      <c r="AD160" s="263"/>
      <c r="AE160" s="263"/>
      <c r="AF160" s="263"/>
      <c r="AG160" s="263"/>
      <c r="AH160" s="263"/>
      <c r="AI160" s="263"/>
      <c r="AJ160" s="263"/>
      <c r="AK160" s="263"/>
      <c r="AL160" s="263"/>
      <c r="AM160" s="263"/>
      <c r="AN160" s="263"/>
      <c r="AO160" s="120"/>
    </row>
    <row r="161" spans="1:41" s="7" customFormat="1" ht="19.95" customHeight="1">
      <c r="A161" s="263"/>
      <c r="B161" s="263"/>
      <c r="C161" s="263" t="s">
        <v>184</v>
      </c>
      <c r="D161" s="263"/>
      <c r="E161" s="263"/>
      <c r="F161" s="263"/>
      <c r="G161" s="263"/>
      <c r="H161" s="263"/>
      <c r="I161" s="263"/>
      <c r="J161" s="263"/>
      <c r="K161" s="263"/>
      <c r="L161" s="263"/>
      <c r="M161" s="263"/>
      <c r="N161" s="263"/>
      <c r="O161" s="263"/>
      <c r="P161" s="263"/>
      <c r="Q161" s="263"/>
      <c r="R161" s="263"/>
      <c r="S161" s="263"/>
      <c r="T161" s="263"/>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120"/>
    </row>
    <row r="162" spans="1:41" s="7" customFormat="1" ht="19.95" customHeight="1">
      <c r="A162" s="263"/>
      <c r="B162" s="263"/>
      <c r="C162" s="263"/>
      <c r="D162" s="263"/>
      <c r="E162" s="263"/>
      <c r="F162" s="263"/>
      <c r="G162" s="263"/>
      <c r="H162" s="263"/>
      <c r="I162" s="263"/>
      <c r="J162" s="263"/>
      <c r="K162" s="263"/>
      <c r="L162" s="263"/>
      <c r="M162" s="263"/>
      <c r="N162" s="263"/>
      <c r="O162" s="263"/>
      <c r="P162" s="263"/>
      <c r="Q162" s="800" t="s">
        <v>43</v>
      </c>
      <c r="R162" s="800"/>
      <c r="S162" s="800"/>
      <c r="T162" s="800"/>
      <c r="U162" s="800"/>
      <c r="V162" s="983" t="str">
        <f>IF('(記入例)(イ)-②入力表'!$D$6="","",'(記入例)(イ)-②入力表'!$D$6)</f>
        <v>朝倉市宮野２０４６番地１</v>
      </c>
      <c r="W162" s="983"/>
      <c r="X162" s="983"/>
      <c r="Y162" s="983"/>
      <c r="Z162" s="983"/>
      <c r="AA162" s="983"/>
      <c r="AB162" s="983"/>
      <c r="AC162" s="983"/>
      <c r="AD162" s="983"/>
      <c r="AE162" s="983"/>
      <c r="AF162" s="983"/>
      <c r="AG162" s="983"/>
      <c r="AH162" s="983"/>
      <c r="AI162" s="983"/>
      <c r="AJ162" s="983"/>
      <c r="AK162" s="983"/>
      <c r="AL162" s="983"/>
      <c r="AM162" s="983"/>
      <c r="AN162" s="983"/>
      <c r="AO162" s="120"/>
    </row>
    <row r="163" spans="1:41" s="7" customFormat="1" ht="19.95" customHeight="1">
      <c r="A163" s="263"/>
      <c r="B163" s="263"/>
      <c r="C163" s="263"/>
      <c r="D163" s="263"/>
      <c r="E163" s="263"/>
      <c r="F163" s="263"/>
      <c r="G163" s="263"/>
      <c r="H163" s="263"/>
      <c r="I163" s="263"/>
      <c r="J163" s="263"/>
      <c r="K163" s="263"/>
      <c r="L163" s="263"/>
      <c r="M163" s="263"/>
      <c r="N163" s="263"/>
      <c r="O163" s="263"/>
      <c r="P163" s="263"/>
      <c r="Q163" s="800" t="s">
        <v>44</v>
      </c>
      <c r="R163" s="800"/>
      <c r="S163" s="800"/>
      <c r="T163" s="800"/>
      <c r="U163" s="800"/>
      <c r="V163" s="983" t="str">
        <f>IF('(記入例)(イ)-②入力表'!$D$7="","",'(記入例)(イ)-②入力表'!$D$7)</f>
        <v>株式会社朝倉市商工観光課</v>
      </c>
      <c r="W163" s="983"/>
      <c r="X163" s="983"/>
      <c r="Y163" s="983"/>
      <c r="Z163" s="983"/>
      <c r="AA163" s="983"/>
      <c r="AB163" s="983"/>
      <c r="AC163" s="983"/>
      <c r="AD163" s="983"/>
      <c r="AE163" s="983"/>
      <c r="AF163" s="983"/>
      <c r="AG163" s="983"/>
      <c r="AH163" s="983"/>
      <c r="AI163" s="983"/>
      <c r="AJ163" s="983"/>
      <c r="AK163" s="983"/>
      <c r="AL163" s="983"/>
      <c r="AM163" s="983"/>
      <c r="AN163" s="983"/>
      <c r="AO163" s="120"/>
    </row>
    <row r="164" spans="1:41" s="7" customFormat="1" ht="19.95" customHeight="1">
      <c r="A164" s="263"/>
      <c r="B164" s="263"/>
      <c r="C164" s="263"/>
      <c r="D164" s="263"/>
      <c r="E164" s="263"/>
      <c r="F164" s="263"/>
      <c r="G164" s="263"/>
      <c r="H164" s="263"/>
      <c r="I164" s="263"/>
      <c r="J164" s="263"/>
      <c r="K164" s="263"/>
      <c r="L164" s="263"/>
      <c r="M164" s="263"/>
      <c r="N164" s="263"/>
      <c r="O164" s="263"/>
      <c r="P164" s="263"/>
      <c r="Q164" s="800" t="s">
        <v>45</v>
      </c>
      <c r="R164" s="800"/>
      <c r="S164" s="800"/>
      <c r="T164" s="800"/>
      <c r="U164" s="800"/>
      <c r="V164" s="983" t="str">
        <f>IF('(記入例)(イ)-②入力表'!$D$8="","",'(記入例)(イ)-②入力表'!$D$8)</f>
        <v>代表取締役　　朝倉　太郎</v>
      </c>
      <c r="W164" s="983"/>
      <c r="X164" s="983"/>
      <c r="Y164" s="983"/>
      <c r="Z164" s="983"/>
      <c r="AA164" s="983"/>
      <c r="AB164" s="983"/>
      <c r="AC164" s="983"/>
      <c r="AD164" s="983"/>
      <c r="AE164" s="983"/>
      <c r="AF164" s="983"/>
      <c r="AG164" s="983"/>
      <c r="AH164" s="983"/>
      <c r="AI164" s="983"/>
      <c r="AJ164" s="983"/>
      <c r="AK164" s="983"/>
      <c r="AL164" s="983"/>
      <c r="AM164" s="983"/>
      <c r="AN164" s="983"/>
      <c r="AO164" s="120"/>
    </row>
    <row r="165" spans="1:41" s="7" customFormat="1" ht="19.95" customHeight="1">
      <c r="A165" s="263"/>
      <c r="B165" s="263"/>
      <c r="C165" s="263"/>
      <c r="D165" s="263"/>
      <c r="E165" s="263"/>
      <c r="F165" s="263"/>
      <c r="G165" s="263"/>
      <c r="H165" s="263"/>
      <c r="I165" s="263"/>
      <c r="J165" s="263"/>
      <c r="K165" s="263"/>
      <c r="L165" s="263"/>
      <c r="M165" s="263"/>
      <c r="N165" s="263"/>
      <c r="O165" s="263"/>
      <c r="P165" s="263"/>
      <c r="Q165" s="800" t="s">
        <v>46</v>
      </c>
      <c r="R165" s="800"/>
      <c r="S165" s="800"/>
      <c r="T165" s="800"/>
      <c r="U165" s="800"/>
      <c r="V165" s="983" t="str">
        <f>IF('(記入例)(イ)-②入力表'!$D$9="","",'(記入例)(イ)-②入力表'!$D$9)</f>
        <v>0946-28-7862</v>
      </c>
      <c r="W165" s="983"/>
      <c r="X165" s="983"/>
      <c r="Y165" s="983"/>
      <c r="Z165" s="983"/>
      <c r="AA165" s="983"/>
      <c r="AB165" s="983"/>
      <c r="AC165" s="983"/>
      <c r="AD165" s="983"/>
      <c r="AE165" s="983"/>
      <c r="AF165" s="983"/>
      <c r="AG165" s="983"/>
      <c r="AH165" s="983"/>
      <c r="AI165" s="983"/>
      <c r="AJ165" s="983"/>
      <c r="AK165" s="983"/>
      <c r="AL165" s="983"/>
      <c r="AM165" s="983"/>
      <c r="AN165" s="983"/>
      <c r="AO165" s="120"/>
    </row>
    <row r="166" spans="1:41" s="7" customFormat="1" ht="19.95" customHeight="1">
      <c r="A166" s="263"/>
      <c r="B166" s="263"/>
      <c r="C166" s="263"/>
      <c r="D166" s="263"/>
      <c r="E166" s="263"/>
      <c r="F166" s="263"/>
      <c r="G166" s="263"/>
      <c r="H166" s="263"/>
      <c r="I166" s="263"/>
      <c r="J166" s="263"/>
      <c r="K166" s="263"/>
      <c r="L166" s="263"/>
      <c r="M166" s="263"/>
      <c r="N166" s="263"/>
      <c r="O166" s="263"/>
      <c r="P166" s="263"/>
      <c r="Q166" s="800" t="s">
        <v>47</v>
      </c>
      <c r="R166" s="800"/>
      <c r="S166" s="800"/>
      <c r="T166" s="800"/>
      <c r="U166" s="800"/>
      <c r="V166" s="983" t="str">
        <f>IF('(記入例)(イ)-②入力表'!$D$10="","",'(記入例)(イ)-②入力表'!$D$10)</f>
        <v/>
      </c>
      <c r="W166" s="983"/>
      <c r="X166" s="983"/>
      <c r="Y166" s="983"/>
      <c r="Z166" s="983"/>
      <c r="AA166" s="983"/>
      <c r="AB166" s="983"/>
      <c r="AC166" s="983"/>
      <c r="AD166" s="983"/>
      <c r="AE166" s="983"/>
      <c r="AF166" s="983"/>
      <c r="AG166" s="983"/>
      <c r="AH166" s="983"/>
      <c r="AI166" s="983"/>
      <c r="AJ166" s="983"/>
      <c r="AK166" s="983"/>
      <c r="AL166" s="983"/>
      <c r="AM166" s="983"/>
      <c r="AN166" s="983"/>
      <c r="AO166" s="120"/>
    </row>
    <row r="167" spans="1:41" s="7" customFormat="1" ht="19.95" customHeight="1">
      <c r="A167" s="263"/>
      <c r="B167" s="263"/>
      <c r="C167" s="263"/>
      <c r="D167" s="263"/>
      <c r="E167" s="263"/>
      <c r="F167" s="263"/>
      <c r="G167" s="263"/>
      <c r="H167" s="263"/>
      <c r="I167" s="263"/>
      <c r="J167" s="263"/>
      <c r="K167" s="263"/>
      <c r="L167" s="263"/>
      <c r="M167" s="263"/>
      <c r="N167" s="263"/>
      <c r="O167" s="263"/>
      <c r="P167" s="263"/>
      <c r="Q167" s="800" t="s">
        <v>46</v>
      </c>
      <c r="R167" s="800"/>
      <c r="S167" s="800"/>
      <c r="T167" s="800"/>
      <c r="U167" s="800"/>
      <c r="V167" s="983" t="str">
        <f>IF('(記入例)(イ)-②入力表'!$D$11="","",'(記入例)(イ)-②入力表'!$D$11)</f>
        <v/>
      </c>
      <c r="W167" s="983"/>
      <c r="X167" s="983"/>
      <c r="Y167" s="983"/>
      <c r="Z167" s="983"/>
      <c r="AA167" s="983"/>
      <c r="AB167" s="983"/>
      <c r="AC167" s="983"/>
      <c r="AD167" s="983"/>
      <c r="AE167" s="983"/>
      <c r="AF167" s="983"/>
      <c r="AG167" s="983"/>
      <c r="AH167" s="983"/>
      <c r="AI167" s="983"/>
      <c r="AJ167" s="983"/>
      <c r="AK167" s="983"/>
      <c r="AL167" s="983"/>
      <c r="AM167" s="983"/>
      <c r="AN167" s="983"/>
      <c r="AO167" s="120"/>
    </row>
    <row r="168" spans="1:41" s="245" customFormat="1" ht="15" customHeight="1">
      <c r="AO168" s="259" t="s">
        <v>343</v>
      </c>
    </row>
    <row r="169" spans="1:41" s="245" customFormat="1" ht="6" customHeight="1"/>
    <row r="170" spans="1:41" s="245" customFormat="1" ht="30" customHeight="1">
      <c r="A170" s="986" t="s">
        <v>177</v>
      </c>
      <c r="B170" s="976"/>
      <c r="C170" s="976"/>
      <c r="D170" s="976"/>
      <c r="E170" s="976"/>
      <c r="F170" s="976"/>
      <c r="G170" s="976"/>
      <c r="H170" s="976"/>
      <c r="I170" s="976"/>
      <c r="J170" s="976"/>
      <c r="K170" s="976"/>
      <c r="L170" s="976"/>
      <c r="M170" s="976"/>
      <c r="N170" s="976"/>
      <c r="O170" s="976"/>
      <c r="P170" s="976"/>
      <c r="Q170" s="976"/>
      <c r="R170" s="976"/>
      <c r="S170" s="976"/>
      <c r="T170" s="976"/>
      <c r="U170" s="976"/>
      <c r="V170" s="976"/>
      <c r="W170" s="976"/>
      <c r="X170" s="976"/>
      <c r="Y170" s="976"/>
      <c r="Z170" s="976"/>
      <c r="AA170" s="976"/>
      <c r="AB170" s="976"/>
      <c r="AC170" s="976"/>
      <c r="AD170" s="976"/>
      <c r="AE170" s="976"/>
      <c r="AF170" s="976"/>
      <c r="AG170" s="976"/>
      <c r="AH170" s="976"/>
      <c r="AI170" s="976"/>
      <c r="AJ170" s="976"/>
      <c r="AK170" s="976"/>
      <c r="AL170" s="976"/>
      <c r="AM170" s="976"/>
      <c r="AN170" s="976"/>
      <c r="AO170" s="976"/>
    </row>
    <row r="171" spans="1:41" s="245" customFormat="1" ht="15" customHeight="1"/>
    <row r="172" spans="1:41" s="245" customFormat="1" ht="15" customHeight="1">
      <c r="A172" s="256" t="s">
        <v>167</v>
      </c>
      <c r="B172" s="256"/>
      <c r="C172" s="256"/>
      <c r="D172" s="256"/>
      <c r="E172" s="256"/>
      <c r="F172" s="256"/>
      <c r="G172" s="256"/>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135"/>
    </row>
    <row r="173" spans="1:41" s="245" customFormat="1" ht="40.049999999999997" customHeight="1">
      <c r="A173" s="959" t="s">
        <v>168</v>
      </c>
      <c r="B173" s="960"/>
      <c r="C173" s="960"/>
      <c r="D173" s="960"/>
      <c r="E173" s="960"/>
      <c r="F173" s="960"/>
      <c r="G173" s="960"/>
      <c r="H173" s="960"/>
      <c r="I173" s="960"/>
      <c r="J173" s="960"/>
      <c r="K173" s="960"/>
      <c r="L173" s="960"/>
      <c r="M173" s="960"/>
      <c r="N173" s="960"/>
      <c r="O173" s="960"/>
      <c r="P173" s="960"/>
      <c r="Q173" s="960"/>
      <c r="R173" s="960"/>
      <c r="S173" s="960"/>
      <c r="T173" s="960"/>
      <c r="U173" s="630" t="s">
        <v>215</v>
      </c>
      <c r="V173" s="631"/>
      <c r="W173" s="631"/>
      <c r="X173" s="631"/>
      <c r="Y173" s="631"/>
      <c r="Z173" s="631"/>
      <c r="AA173" s="631"/>
      <c r="AB173" s="631"/>
      <c r="AC173" s="631"/>
      <c r="AD173" s="631"/>
      <c r="AE173" s="959" t="s">
        <v>169</v>
      </c>
      <c r="AF173" s="960"/>
      <c r="AG173" s="960"/>
      <c r="AH173" s="960"/>
      <c r="AI173" s="960"/>
      <c r="AJ173" s="960"/>
      <c r="AK173" s="960"/>
      <c r="AL173" s="960"/>
      <c r="AM173" s="960"/>
      <c r="AN173" s="960"/>
    </row>
    <row r="174" spans="1:41" s="245" customFormat="1" ht="40.049999999999997" customHeight="1">
      <c r="A174" s="955" t="str">
        <f>IF('(記入例)(イ)-②入力表'!$C$15="","",'(記入例)(イ)-②入力表'!$C$15)</f>
        <v>2061</v>
      </c>
      <c r="B174" s="956"/>
      <c r="C174" s="956"/>
      <c r="D174" s="956"/>
      <c r="E174" s="956"/>
      <c r="F174" s="957" t="str">
        <f>IF('(記入例)(イ)-②入力表'!$C$16="","",'(記入例)(イ)-②入力表'!$C$16)</f>
        <v>かばん製造業</v>
      </c>
      <c r="G174" s="957"/>
      <c r="H174" s="957"/>
      <c r="I174" s="957"/>
      <c r="J174" s="957"/>
      <c r="K174" s="957"/>
      <c r="L174" s="957"/>
      <c r="M174" s="957"/>
      <c r="N174" s="957"/>
      <c r="O174" s="957"/>
      <c r="P174" s="957"/>
      <c r="Q174" s="957"/>
      <c r="R174" s="957"/>
      <c r="S174" s="957"/>
      <c r="T174" s="958"/>
      <c r="U174" s="985">
        <f>IF('(記入例)(イ)-②入力表'!$C$34="","",'(記入例)(イ)-②入力表'!$C$34)</f>
        <v>13960000</v>
      </c>
      <c r="V174" s="658"/>
      <c r="W174" s="658"/>
      <c r="X174" s="658"/>
      <c r="Y174" s="658"/>
      <c r="Z174" s="658"/>
      <c r="AA174" s="658"/>
      <c r="AB174" s="658"/>
      <c r="AC174" s="599" t="s">
        <v>259</v>
      </c>
      <c r="AD174" s="600"/>
      <c r="AE174" s="962">
        <f>IF('(記入例)(イ)-②入力表'!$C$35="","",'(記入例)(イ)-②入力表'!$C$35)</f>
        <v>74.235575644775338</v>
      </c>
      <c r="AF174" s="963"/>
      <c r="AG174" s="963"/>
      <c r="AH174" s="963"/>
      <c r="AI174" s="963"/>
      <c r="AJ174" s="963"/>
      <c r="AK174" s="963"/>
      <c r="AL174" s="964"/>
      <c r="AM174" s="587" t="s">
        <v>306</v>
      </c>
      <c r="AN174" s="588"/>
    </row>
    <row r="175" spans="1:41" s="245" customFormat="1" ht="40.049999999999997" customHeight="1">
      <c r="A175" s="955" t="str">
        <f>IF('(記入例)(イ)-②入力表'!$D$15="","",'(記入例)(イ)-②入力表'!$D$15)</f>
        <v>2129</v>
      </c>
      <c r="B175" s="956"/>
      <c r="C175" s="956"/>
      <c r="D175" s="956"/>
      <c r="E175" s="956"/>
      <c r="F175" s="957" t="str">
        <f>IF('(記入例)(イ)-②入力表'!$D$16="","",'(記入例)(イ)-②入力表'!$D$16)</f>
        <v>その他のセメント製品製造業</v>
      </c>
      <c r="G175" s="957"/>
      <c r="H175" s="957"/>
      <c r="I175" s="957"/>
      <c r="J175" s="957"/>
      <c r="K175" s="957"/>
      <c r="L175" s="957"/>
      <c r="M175" s="957"/>
      <c r="N175" s="957"/>
      <c r="O175" s="957"/>
      <c r="P175" s="957"/>
      <c r="Q175" s="957"/>
      <c r="R175" s="957"/>
      <c r="S175" s="957"/>
      <c r="T175" s="958"/>
      <c r="U175" s="985">
        <f>IF('(記入例)(イ)-②入力表'!$D$34="","",'(記入例)(イ)-②入力表'!$D$34)</f>
        <v>2876000</v>
      </c>
      <c r="V175" s="658"/>
      <c r="W175" s="658"/>
      <c r="X175" s="658"/>
      <c r="Y175" s="658"/>
      <c r="Z175" s="658"/>
      <c r="AA175" s="658"/>
      <c r="AB175" s="658"/>
      <c r="AC175" s="599" t="s">
        <v>259</v>
      </c>
      <c r="AD175" s="600"/>
      <c r="AE175" s="962">
        <f>IF('(記入例)(イ)-②入力表'!$D$35="","",'(記入例)(イ)-②入力表'!$D$35)</f>
        <v>15.293804839138527</v>
      </c>
      <c r="AF175" s="963"/>
      <c r="AG175" s="963"/>
      <c r="AH175" s="963"/>
      <c r="AI175" s="963"/>
      <c r="AJ175" s="963"/>
      <c r="AK175" s="963"/>
      <c r="AL175" s="964"/>
      <c r="AM175" s="587" t="s">
        <v>306</v>
      </c>
      <c r="AN175" s="588"/>
    </row>
    <row r="176" spans="1:41" s="245" customFormat="1" ht="40.049999999999997" customHeight="1">
      <c r="A176" s="955" t="str">
        <f>IF('(記入例)(イ)-②入力表'!$E$15="","",'(記入例)(イ)-②入力表'!$E$15)</f>
        <v>2132</v>
      </c>
      <c r="B176" s="956"/>
      <c r="C176" s="956"/>
      <c r="D176" s="956"/>
      <c r="E176" s="956"/>
      <c r="F176" s="957" t="str">
        <f>IF('(記入例)(イ)-②入力表'!$E$16="","",'(記入例)(イ)-②入力表'!$E$16)</f>
        <v>普通れんが製造業</v>
      </c>
      <c r="G176" s="957"/>
      <c r="H176" s="957"/>
      <c r="I176" s="957"/>
      <c r="J176" s="957"/>
      <c r="K176" s="957"/>
      <c r="L176" s="957"/>
      <c r="M176" s="957"/>
      <c r="N176" s="957"/>
      <c r="O176" s="957"/>
      <c r="P176" s="957"/>
      <c r="Q176" s="957"/>
      <c r="R176" s="957"/>
      <c r="S176" s="957"/>
      <c r="T176" s="958"/>
      <c r="U176" s="985">
        <f>IF('(記入例)(イ)-②入力表'!$E$34="","",'(記入例)(イ)-②入力表'!$E$34)</f>
        <v>1729000</v>
      </c>
      <c r="V176" s="658"/>
      <c r="W176" s="658"/>
      <c r="X176" s="658"/>
      <c r="Y176" s="658"/>
      <c r="Z176" s="658"/>
      <c r="AA176" s="658"/>
      <c r="AB176" s="658"/>
      <c r="AC176" s="599" t="s">
        <v>259</v>
      </c>
      <c r="AD176" s="600"/>
      <c r="AE176" s="962">
        <f>IF('(記入例)(イ)-②入力表'!$E$35="","",'(記入例)(イ)-②入力表'!$E$35)</f>
        <v>9.1943632012762571</v>
      </c>
      <c r="AF176" s="963"/>
      <c r="AG176" s="963"/>
      <c r="AH176" s="963"/>
      <c r="AI176" s="963"/>
      <c r="AJ176" s="963"/>
      <c r="AK176" s="963"/>
      <c r="AL176" s="964"/>
      <c r="AM176" s="587" t="s">
        <v>306</v>
      </c>
      <c r="AN176" s="588"/>
    </row>
    <row r="177" spans="1:43" s="245" customFormat="1" ht="40.049999999999997" customHeight="1">
      <c r="A177" s="955" t="str">
        <f>IF('(記入例)(イ)-②入力表'!$F$15="","",'(記入例)(イ)-②入力表'!$F$15)</f>
        <v>2051</v>
      </c>
      <c r="B177" s="956"/>
      <c r="C177" s="956"/>
      <c r="D177" s="956"/>
      <c r="E177" s="956"/>
      <c r="F177" s="957" t="str">
        <f>IF('(記入例)(イ)-②入力表'!$F$16="","",'(記入例)(イ)-②入力表'!$F$16)</f>
        <v>皮手袋製造業</v>
      </c>
      <c r="G177" s="957"/>
      <c r="H177" s="957"/>
      <c r="I177" s="957"/>
      <c r="J177" s="957"/>
      <c r="K177" s="957"/>
      <c r="L177" s="957"/>
      <c r="M177" s="957"/>
      <c r="N177" s="957"/>
      <c r="O177" s="957"/>
      <c r="P177" s="957"/>
      <c r="Q177" s="957"/>
      <c r="R177" s="957"/>
      <c r="S177" s="957"/>
      <c r="T177" s="958"/>
      <c r="U177" s="985">
        <f>IF('(記入例)(イ)-②入力表'!$F$34="","",'(記入例)(イ)-②入力表'!$F$34)</f>
        <v>240000</v>
      </c>
      <c r="V177" s="658"/>
      <c r="W177" s="658"/>
      <c r="X177" s="658"/>
      <c r="Y177" s="658"/>
      <c r="Z177" s="658"/>
      <c r="AA177" s="658"/>
      <c r="AB177" s="658"/>
      <c r="AC177" s="599" t="s">
        <v>259</v>
      </c>
      <c r="AD177" s="600"/>
      <c r="AE177" s="962">
        <f>IF('(記入例)(イ)-②入力表'!$F$35="","",'(記入例)(イ)-②入力表'!$F$35)</f>
        <v>1.2762563148098909</v>
      </c>
      <c r="AF177" s="963"/>
      <c r="AG177" s="963"/>
      <c r="AH177" s="963"/>
      <c r="AI177" s="963"/>
      <c r="AJ177" s="963"/>
      <c r="AK177" s="963"/>
      <c r="AL177" s="964"/>
      <c r="AM177" s="587" t="s">
        <v>306</v>
      </c>
      <c r="AN177" s="588"/>
    </row>
    <row r="178" spans="1:43" s="245" customFormat="1" ht="40.049999999999997" customHeight="1">
      <c r="A178" s="967" t="s">
        <v>170</v>
      </c>
      <c r="B178" s="968"/>
      <c r="C178" s="968"/>
      <c r="D178" s="968"/>
      <c r="E178" s="968"/>
      <c r="F178" s="968"/>
      <c r="G178" s="968"/>
      <c r="H178" s="968"/>
      <c r="I178" s="968"/>
      <c r="J178" s="968"/>
      <c r="K178" s="968"/>
      <c r="L178" s="968"/>
      <c r="M178" s="968"/>
      <c r="N178" s="968"/>
      <c r="O178" s="968"/>
      <c r="P178" s="968"/>
      <c r="Q178" s="968"/>
      <c r="R178" s="968"/>
      <c r="S178" s="968"/>
      <c r="T178" s="969"/>
      <c r="U178" s="985">
        <f>IF(SUM($U$131:$AD$134)=0,"",SUM($U$131:$AD$134))</f>
        <v>18805000</v>
      </c>
      <c r="V178" s="658"/>
      <c r="W178" s="658"/>
      <c r="X178" s="658"/>
      <c r="Y178" s="658"/>
      <c r="Z178" s="658"/>
      <c r="AA178" s="658"/>
      <c r="AB178" s="658"/>
      <c r="AC178" s="599" t="s">
        <v>259</v>
      </c>
      <c r="AD178" s="600"/>
      <c r="AE178" s="962">
        <f>IF(SUM($AE$131:$AN$134)=0,"",SUM($AE$131:$AN$134))</f>
        <v>100.00000000000001</v>
      </c>
      <c r="AF178" s="963"/>
      <c r="AG178" s="963"/>
      <c r="AH178" s="963"/>
      <c r="AI178" s="963"/>
      <c r="AJ178" s="963"/>
      <c r="AK178" s="963"/>
      <c r="AL178" s="964"/>
      <c r="AM178" s="587" t="s">
        <v>306</v>
      </c>
      <c r="AN178" s="588"/>
    </row>
    <row r="179" spans="1:43" ht="15" customHeight="1">
      <c r="A179" s="117" t="s">
        <v>231</v>
      </c>
      <c r="B179" s="245"/>
      <c r="C179" s="245"/>
      <c r="D179" s="245"/>
      <c r="E179" s="245"/>
      <c r="F179" s="245"/>
      <c r="G179" s="245"/>
      <c r="H179" s="245"/>
      <c r="I179" s="245"/>
      <c r="J179" s="245"/>
      <c r="K179" s="245"/>
      <c r="L179" s="245"/>
      <c r="M179" s="245"/>
      <c r="N179" s="245"/>
      <c r="O179" s="245"/>
      <c r="P179" s="245"/>
      <c r="Q179" s="245"/>
      <c r="R179" s="245"/>
      <c r="S179" s="245"/>
      <c r="T179" s="245"/>
      <c r="U179" s="245"/>
      <c r="V179" s="245"/>
      <c r="W179" s="245"/>
      <c r="X179" s="245"/>
      <c r="Y179" s="245"/>
      <c r="Z179" s="245"/>
      <c r="AA179" s="245"/>
      <c r="AB179" s="245"/>
      <c r="AC179" s="245"/>
      <c r="AD179" s="245"/>
      <c r="AE179" s="245"/>
      <c r="AF179" s="245"/>
      <c r="AG179" s="245"/>
      <c r="AH179" s="245"/>
      <c r="AI179" s="245"/>
      <c r="AJ179" s="245"/>
      <c r="AK179" s="245"/>
      <c r="AL179" s="245"/>
      <c r="AM179" s="245"/>
      <c r="AN179" s="245"/>
      <c r="AO179" s="245"/>
    </row>
    <row r="180" spans="1:43" ht="15" customHeight="1">
      <c r="A180" s="117"/>
      <c r="B180" s="245"/>
      <c r="C180" s="245"/>
      <c r="D180" s="245"/>
      <c r="E180" s="245"/>
      <c r="F180" s="245"/>
      <c r="G180" s="245"/>
      <c r="H180" s="245"/>
      <c r="I180" s="245"/>
      <c r="J180" s="245"/>
      <c r="K180" s="245"/>
      <c r="L180" s="245"/>
      <c r="M180" s="245"/>
      <c r="N180" s="245"/>
      <c r="O180" s="245"/>
      <c r="P180" s="245"/>
      <c r="Q180" s="245"/>
      <c r="R180" s="245"/>
      <c r="S180" s="245"/>
      <c r="T180" s="245"/>
      <c r="U180" s="245"/>
      <c r="V180" s="245"/>
      <c r="W180" s="245"/>
      <c r="X180" s="245"/>
      <c r="Y180" s="245"/>
      <c r="Z180" s="245"/>
      <c r="AA180" s="245"/>
      <c r="AB180" s="245"/>
      <c r="AC180" s="245"/>
      <c r="AD180" s="245"/>
      <c r="AE180" s="245"/>
      <c r="AF180" s="245"/>
      <c r="AG180" s="245"/>
      <c r="AH180" s="245"/>
      <c r="AI180" s="245"/>
      <c r="AJ180" s="245"/>
      <c r="AK180" s="245"/>
      <c r="AL180" s="245"/>
      <c r="AM180" s="245"/>
      <c r="AN180" s="245"/>
      <c r="AO180" s="245"/>
    </row>
    <row r="181" spans="1:43" ht="15" customHeight="1">
      <c r="A181" s="117" t="s">
        <v>233</v>
      </c>
      <c r="B181" s="245"/>
      <c r="C181" s="245"/>
      <c r="D181" s="245"/>
      <c r="E181" s="245"/>
      <c r="F181" s="245"/>
      <c r="G181" s="245"/>
      <c r="H181" s="245"/>
      <c r="I181" s="245"/>
      <c r="J181" s="245"/>
      <c r="K181" s="245"/>
      <c r="L181" s="245"/>
      <c r="M181" s="245"/>
      <c r="N181" s="245"/>
      <c r="O181" s="245"/>
      <c r="P181" s="245"/>
      <c r="Q181" s="245"/>
      <c r="R181" s="245"/>
      <c r="S181" s="245"/>
      <c r="T181" s="245"/>
      <c r="U181" s="245"/>
      <c r="V181" s="245"/>
      <c r="W181" s="245"/>
      <c r="X181" s="245"/>
      <c r="Y181" s="245"/>
      <c r="Z181" s="245"/>
      <c r="AA181" s="245"/>
      <c r="AB181" s="245"/>
      <c r="AC181" s="245"/>
      <c r="AD181" s="245"/>
      <c r="AE181" s="245"/>
      <c r="AF181" s="245"/>
      <c r="AG181" s="245"/>
      <c r="AH181" s="245"/>
      <c r="AI181" s="245"/>
      <c r="AJ181" s="245"/>
      <c r="AK181" s="245"/>
      <c r="AL181" s="245"/>
      <c r="AM181" s="245"/>
      <c r="AN181" s="245"/>
      <c r="AO181" s="245"/>
    </row>
    <row r="182" spans="1:43" s="245" customFormat="1" ht="19.95" customHeight="1">
      <c r="A182" s="959" t="s">
        <v>178</v>
      </c>
      <c r="B182" s="960"/>
      <c r="C182" s="960"/>
      <c r="D182" s="960"/>
      <c r="E182" s="960"/>
      <c r="F182" s="960"/>
      <c r="G182" s="960"/>
      <c r="H182" s="959" t="s">
        <v>179</v>
      </c>
      <c r="I182" s="960"/>
      <c r="J182" s="960"/>
      <c r="K182" s="960"/>
      <c r="L182" s="960"/>
      <c r="M182" s="960"/>
      <c r="N182" s="960"/>
      <c r="O182" s="960"/>
      <c r="P182" s="960"/>
      <c r="Q182" s="960"/>
      <c r="R182" s="960"/>
      <c r="S182" s="960"/>
      <c r="T182" s="960"/>
      <c r="U182" s="959" t="s">
        <v>180</v>
      </c>
      <c r="V182" s="960"/>
      <c r="W182" s="960"/>
      <c r="X182" s="960"/>
      <c r="Y182" s="960"/>
      <c r="Z182" s="960"/>
      <c r="AA182" s="960"/>
      <c r="AB182" s="959" t="s">
        <v>181</v>
      </c>
      <c r="AC182" s="960"/>
      <c r="AD182" s="960"/>
      <c r="AE182" s="960"/>
      <c r="AF182" s="960"/>
      <c r="AG182" s="960"/>
      <c r="AH182" s="960"/>
      <c r="AI182" s="960"/>
      <c r="AJ182" s="960"/>
      <c r="AK182" s="960"/>
      <c r="AL182" s="960"/>
      <c r="AM182" s="960"/>
      <c r="AN182" s="960"/>
    </row>
    <row r="183" spans="1:43" s="245" customFormat="1" ht="19.95" customHeight="1">
      <c r="A183" s="987">
        <f>IF('(記入例)(イ)-②入力表'!$B$31="","　　　　年　　　月",'(記入例)(イ)-②入力表'!$B$31)</f>
        <v>45139</v>
      </c>
      <c r="B183" s="988"/>
      <c r="C183" s="988"/>
      <c r="D183" s="988"/>
      <c r="E183" s="988"/>
      <c r="F183" s="988"/>
      <c r="G183" s="988"/>
      <c r="H183" s="970">
        <f>IF('(記入例)(イ)-②入力表'!$C$31="","",'(記入例)(イ)-②入力表'!$C$31)</f>
        <v>1050000</v>
      </c>
      <c r="I183" s="658"/>
      <c r="J183" s="658"/>
      <c r="K183" s="658"/>
      <c r="L183" s="658"/>
      <c r="M183" s="658"/>
      <c r="N183" s="658"/>
      <c r="O183" s="658"/>
      <c r="P183" s="658"/>
      <c r="Q183" s="658"/>
      <c r="R183" s="658"/>
      <c r="S183" s="599" t="s">
        <v>259</v>
      </c>
      <c r="T183" s="600"/>
      <c r="U183" s="987">
        <f>IF('(記入例)(イ)-②入力表'!$B$19="","　　　　年　　　月",'(記入例)(イ)-②入力表'!$B$19)</f>
        <v>44774</v>
      </c>
      <c r="V183" s="988"/>
      <c r="W183" s="988"/>
      <c r="X183" s="988"/>
      <c r="Y183" s="988"/>
      <c r="Z183" s="988"/>
      <c r="AA183" s="988"/>
      <c r="AB183" s="970">
        <f>IF('(記入例)(イ)-②入力表'!$C$19="","",'(記入例)(イ)-②入力表'!$C$19)</f>
        <v>1215000</v>
      </c>
      <c r="AC183" s="658"/>
      <c r="AD183" s="658"/>
      <c r="AE183" s="658"/>
      <c r="AF183" s="658"/>
      <c r="AG183" s="658"/>
      <c r="AH183" s="658"/>
      <c r="AI183" s="658"/>
      <c r="AJ183" s="658"/>
      <c r="AK183" s="658"/>
      <c r="AL183" s="658"/>
      <c r="AM183" s="599" t="s">
        <v>259</v>
      </c>
      <c r="AN183" s="600"/>
    </row>
    <row r="184" spans="1:43" s="245" customFormat="1" ht="19.95" customHeight="1">
      <c r="A184" s="987">
        <f>IF('(記入例)(イ)-②入力表'!$B$32="","　　　　年　　　月",'(記入例)(イ)-②入力表'!$B$32)</f>
        <v>45170</v>
      </c>
      <c r="B184" s="988"/>
      <c r="C184" s="988"/>
      <c r="D184" s="988"/>
      <c r="E184" s="988"/>
      <c r="F184" s="988"/>
      <c r="G184" s="988"/>
      <c r="H184" s="970">
        <f>IF('(記入例)(イ)-②入力表'!$C$32="","",'(記入例)(イ)-②入力表'!$C$32)</f>
        <v>1010000</v>
      </c>
      <c r="I184" s="658"/>
      <c r="J184" s="658"/>
      <c r="K184" s="658"/>
      <c r="L184" s="658"/>
      <c r="M184" s="658"/>
      <c r="N184" s="658"/>
      <c r="O184" s="658"/>
      <c r="P184" s="658"/>
      <c r="Q184" s="658"/>
      <c r="R184" s="658"/>
      <c r="S184" s="599" t="s">
        <v>259</v>
      </c>
      <c r="T184" s="600"/>
      <c r="U184" s="987">
        <f>IF('(記入例)(イ)-②入力表'!$B$20="","　　　　年　　　月",'(記入例)(イ)-②入力表'!$B$20)</f>
        <v>44805</v>
      </c>
      <c r="V184" s="988"/>
      <c r="W184" s="988"/>
      <c r="X184" s="988"/>
      <c r="Y184" s="988"/>
      <c r="Z184" s="988"/>
      <c r="AA184" s="988"/>
      <c r="AB184" s="970">
        <f>IF('(記入例)(イ)-②入力表'!$C$20="","",'(記入例)(イ)-②入力表'!$C$20)</f>
        <v>1050000</v>
      </c>
      <c r="AC184" s="658"/>
      <c r="AD184" s="658"/>
      <c r="AE184" s="658"/>
      <c r="AF184" s="658"/>
      <c r="AG184" s="658"/>
      <c r="AH184" s="658"/>
      <c r="AI184" s="658"/>
      <c r="AJ184" s="658"/>
      <c r="AK184" s="658"/>
      <c r="AL184" s="658"/>
      <c r="AM184" s="599" t="s">
        <v>259</v>
      </c>
      <c r="AN184" s="600"/>
    </row>
    <row r="185" spans="1:43" s="245" customFormat="1" ht="19.95" customHeight="1">
      <c r="A185" s="987">
        <f>IF('(記入例)(イ)-②入力表'!$B$33="","　　　　年　　　月",'(記入例)(イ)-②入力表'!$B$33)</f>
        <v>45200</v>
      </c>
      <c r="B185" s="988"/>
      <c r="C185" s="988"/>
      <c r="D185" s="988"/>
      <c r="E185" s="988"/>
      <c r="F185" s="988"/>
      <c r="G185" s="988"/>
      <c r="H185" s="970">
        <f>IF('(記入例)(イ)-②入力表'!$C$33="","",'(記入例)(イ)-②入力表'!$C$33)</f>
        <v>1130000</v>
      </c>
      <c r="I185" s="658"/>
      <c r="J185" s="658"/>
      <c r="K185" s="658"/>
      <c r="L185" s="658"/>
      <c r="M185" s="658"/>
      <c r="N185" s="658"/>
      <c r="O185" s="658"/>
      <c r="P185" s="658"/>
      <c r="Q185" s="658"/>
      <c r="R185" s="658"/>
      <c r="S185" s="599" t="s">
        <v>259</v>
      </c>
      <c r="T185" s="600"/>
      <c r="U185" s="987">
        <f>IF('(記入例)(イ)-②入力表'!$B$21="","　　　　年　　　月",'(記入例)(イ)-②入力表'!$B$21)</f>
        <v>44835</v>
      </c>
      <c r="V185" s="988"/>
      <c r="W185" s="988"/>
      <c r="X185" s="988"/>
      <c r="Y185" s="988"/>
      <c r="Z185" s="988"/>
      <c r="AA185" s="988"/>
      <c r="AB185" s="970">
        <f>IF('(記入例)(イ)-②入力表'!$C$21="","",'(記入例)(イ)-②入力表'!$C$21)</f>
        <v>1150000</v>
      </c>
      <c r="AC185" s="658"/>
      <c r="AD185" s="658"/>
      <c r="AE185" s="658"/>
      <c r="AF185" s="658"/>
      <c r="AG185" s="658"/>
      <c r="AH185" s="658"/>
      <c r="AI185" s="658"/>
      <c r="AJ185" s="658"/>
      <c r="AK185" s="658"/>
      <c r="AL185" s="658"/>
      <c r="AM185" s="599" t="s">
        <v>259</v>
      </c>
      <c r="AN185" s="600"/>
    </row>
    <row r="186" spans="1:43" s="245" customFormat="1" ht="19.95" customHeight="1">
      <c r="A186" s="959" t="s">
        <v>182</v>
      </c>
      <c r="B186" s="960"/>
      <c r="C186" s="960"/>
      <c r="D186" s="960"/>
      <c r="E186" s="960"/>
      <c r="F186" s="960"/>
      <c r="G186" s="960"/>
      <c r="H186" s="970">
        <f>IF(SUM($H$183:$T$185)=0,"",SUM($H$183:$T$185))</f>
        <v>3190000</v>
      </c>
      <c r="I186" s="658"/>
      <c r="J186" s="658"/>
      <c r="K186" s="658"/>
      <c r="L186" s="658"/>
      <c r="M186" s="658"/>
      <c r="N186" s="658"/>
      <c r="O186" s="658"/>
      <c r="P186" s="658"/>
      <c r="Q186" s="658"/>
      <c r="R186" s="658"/>
      <c r="S186" s="599" t="s">
        <v>259</v>
      </c>
      <c r="T186" s="600"/>
      <c r="U186" s="959" t="s">
        <v>183</v>
      </c>
      <c r="V186" s="960"/>
      <c r="W186" s="960"/>
      <c r="X186" s="960"/>
      <c r="Y186" s="960"/>
      <c r="Z186" s="960"/>
      <c r="AA186" s="960"/>
      <c r="AB186" s="970">
        <f>IF(SUM($AB$183:$AN$185)=0,"",SUM($AB$183:$AN$185))</f>
        <v>3415000</v>
      </c>
      <c r="AC186" s="658"/>
      <c r="AD186" s="658"/>
      <c r="AE186" s="658"/>
      <c r="AF186" s="658"/>
      <c r="AG186" s="658"/>
      <c r="AH186" s="658"/>
      <c r="AI186" s="658"/>
      <c r="AJ186" s="658"/>
      <c r="AK186" s="658"/>
      <c r="AL186" s="658"/>
      <c r="AM186" s="599" t="s">
        <v>259</v>
      </c>
      <c r="AN186" s="600"/>
    </row>
    <row r="187" spans="1:43" s="245" customFormat="1" ht="6" customHeight="1" thickBot="1">
      <c r="A187" s="255"/>
      <c r="B187" s="267"/>
      <c r="C187" s="267"/>
      <c r="D187" s="267"/>
      <c r="E187" s="267"/>
      <c r="F187" s="267"/>
      <c r="G187" s="267"/>
      <c r="H187" s="138"/>
      <c r="I187" s="268"/>
      <c r="J187" s="268"/>
      <c r="K187" s="268"/>
      <c r="L187" s="268"/>
      <c r="M187" s="268"/>
      <c r="N187" s="268"/>
      <c r="O187" s="268"/>
      <c r="P187" s="268"/>
      <c r="Q187" s="268"/>
      <c r="R187" s="268"/>
      <c r="S187" s="268"/>
      <c r="T187" s="268"/>
      <c r="U187" s="255"/>
      <c r="V187" s="267"/>
      <c r="W187" s="267"/>
      <c r="X187" s="267"/>
      <c r="Y187" s="267"/>
      <c r="Z187" s="267"/>
      <c r="AA187" s="267"/>
      <c r="AB187" s="138"/>
      <c r="AC187" s="268"/>
      <c r="AD187" s="268"/>
      <c r="AE187" s="268"/>
      <c r="AF187" s="268"/>
      <c r="AG187" s="268"/>
      <c r="AH187" s="268"/>
      <c r="AI187" s="268"/>
      <c r="AJ187" s="268"/>
      <c r="AK187" s="268"/>
      <c r="AL187" s="268"/>
      <c r="AM187" s="268"/>
      <c r="AN187" s="268"/>
    </row>
    <row r="188" spans="1:43" s="245" customFormat="1" ht="30" customHeight="1" thickBot="1">
      <c r="F188" s="991" t="s">
        <v>185</v>
      </c>
      <c r="G188" s="800"/>
      <c r="H188" s="800"/>
      <c r="I188" s="800"/>
      <c r="J188" s="800"/>
      <c r="K188" s="800"/>
      <c r="L188" s="800"/>
      <c r="M188" s="800"/>
      <c r="N188" s="800"/>
      <c r="O188" s="800"/>
      <c r="P188" s="800"/>
      <c r="Q188" s="800"/>
      <c r="R188" s="800"/>
      <c r="S188" s="800"/>
      <c r="T188" s="800"/>
      <c r="U188" s="992">
        <f>IF(OR($H$186="",$AB$186=""),"",ROUNDDOWN(($AB$186-$H$186)/$AB$186*100,1))</f>
        <v>6.5</v>
      </c>
      <c r="V188" s="993"/>
      <c r="W188" s="993"/>
      <c r="X188" s="993"/>
      <c r="Y188" s="994"/>
      <c r="Z188" s="245" t="s">
        <v>186</v>
      </c>
      <c r="AQ188" s="139" t="str">
        <f>IF($H$186&gt;$AB$186,"※認定不可、売上高が前年同期に比べ増加しています！",IF($U$188&lt;5,"※認定不可、売上高が前年同期間に比べ5%以上減少していません！",""))</f>
        <v/>
      </c>
    </row>
    <row r="189" spans="1:43" s="245" customFormat="1" ht="15" customHeight="1">
      <c r="F189" s="259"/>
      <c r="G189" s="247"/>
      <c r="H189" s="247"/>
      <c r="I189" s="247"/>
      <c r="J189" s="247"/>
      <c r="K189" s="247"/>
      <c r="L189" s="247"/>
      <c r="M189" s="247"/>
      <c r="N189" s="247"/>
      <c r="O189" s="247"/>
      <c r="P189" s="247"/>
      <c r="Q189" s="247"/>
      <c r="R189" s="247"/>
      <c r="S189" s="247"/>
      <c r="T189" s="269" t="s">
        <v>236</v>
      </c>
      <c r="U189" s="140"/>
      <c r="V189" s="270"/>
      <c r="W189" s="270"/>
      <c r="X189" s="270"/>
      <c r="Y189" s="270"/>
      <c r="AQ189" s="139"/>
    </row>
    <row r="190" spans="1:43" s="245" customFormat="1" ht="15" customHeight="1">
      <c r="F190" s="259"/>
      <c r="G190" s="247"/>
      <c r="H190" s="247"/>
      <c r="I190" s="247"/>
      <c r="J190" s="247"/>
      <c r="K190" s="247"/>
      <c r="L190" s="247"/>
      <c r="M190" s="247"/>
      <c r="N190" s="247"/>
      <c r="O190" s="247"/>
      <c r="P190" s="247"/>
      <c r="Q190" s="247"/>
      <c r="R190" s="247"/>
      <c r="S190" s="247"/>
      <c r="T190" s="247"/>
      <c r="U190" s="141"/>
      <c r="V190" s="267"/>
      <c r="W190" s="267"/>
      <c r="X190" s="267"/>
      <c r="Y190" s="267"/>
      <c r="AQ190" s="120"/>
    </row>
    <row r="191" spans="1:43" s="245" customFormat="1" ht="15" customHeight="1">
      <c r="A191" s="117" t="s">
        <v>235</v>
      </c>
    </row>
    <row r="192" spans="1:43" s="245" customFormat="1" ht="19.95" customHeight="1">
      <c r="A192" s="959" t="s">
        <v>178</v>
      </c>
      <c r="B192" s="960"/>
      <c r="C192" s="960"/>
      <c r="D192" s="960"/>
      <c r="E192" s="960"/>
      <c r="F192" s="960"/>
      <c r="G192" s="960"/>
      <c r="H192" s="967" t="s">
        <v>234</v>
      </c>
      <c r="I192" s="996"/>
      <c r="J192" s="996"/>
      <c r="K192" s="996"/>
      <c r="L192" s="996"/>
      <c r="M192" s="996"/>
      <c r="N192" s="996"/>
      <c r="O192" s="996"/>
      <c r="P192" s="996"/>
      <c r="Q192" s="996"/>
      <c r="R192" s="996"/>
      <c r="S192" s="996"/>
      <c r="T192" s="997"/>
      <c r="U192" s="959" t="s">
        <v>180</v>
      </c>
      <c r="V192" s="960"/>
      <c r="W192" s="960"/>
      <c r="X192" s="960"/>
      <c r="Y192" s="960"/>
      <c r="Z192" s="960"/>
      <c r="AA192" s="960"/>
      <c r="AB192" s="959" t="s">
        <v>232</v>
      </c>
      <c r="AC192" s="960"/>
      <c r="AD192" s="960"/>
      <c r="AE192" s="960"/>
      <c r="AF192" s="960"/>
      <c r="AG192" s="960"/>
      <c r="AH192" s="960"/>
      <c r="AI192" s="960"/>
      <c r="AJ192" s="960"/>
      <c r="AK192" s="960"/>
      <c r="AL192" s="960"/>
      <c r="AM192" s="960"/>
      <c r="AN192" s="960"/>
    </row>
    <row r="193" spans="1:43" s="245" customFormat="1" ht="19.95" customHeight="1">
      <c r="A193" s="987">
        <f>IF('(記入例)(イ)-②入力表'!$B$31="","　　　　年　　　月",'(記入例)(イ)-②入力表'!$B$31)</f>
        <v>45139</v>
      </c>
      <c r="B193" s="989"/>
      <c r="C193" s="989"/>
      <c r="D193" s="989"/>
      <c r="E193" s="989"/>
      <c r="F193" s="989"/>
      <c r="G193" s="990"/>
      <c r="H193" s="970">
        <f>IF('(記入例)(イ)-②入力表'!$G$31="","",'(記入例)(イ)-②入力表'!$G$31)</f>
        <v>1397000</v>
      </c>
      <c r="I193" s="658"/>
      <c r="J193" s="658"/>
      <c r="K193" s="658"/>
      <c r="L193" s="658"/>
      <c r="M193" s="658"/>
      <c r="N193" s="658"/>
      <c r="O193" s="658"/>
      <c r="P193" s="658"/>
      <c r="Q193" s="658"/>
      <c r="R193" s="658"/>
      <c r="S193" s="599" t="s">
        <v>259</v>
      </c>
      <c r="T193" s="600"/>
      <c r="U193" s="987">
        <f>IF('(記入例)(イ)-②入力表'!$B$19="","　　　　年　　　月",'(記入例)(イ)-②入力表'!$B$19)</f>
        <v>44774</v>
      </c>
      <c r="V193" s="988"/>
      <c r="W193" s="988"/>
      <c r="X193" s="988"/>
      <c r="Y193" s="988"/>
      <c r="Z193" s="988"/>
      <c r="AA193" s="988"/>
      <c r="AB193" s="970">
        <f>IF('(記入例)(イ)-②入力表'!$G$19="","",'(記入例)(イ)-②入力表'!$G$19)</f>
        <v>1607000</v>
      </c>
      <c r="AC193" s="658"/>
      <c r="AD193" s="658"/>
      <c r="AE193" s="658"/>
      <c r="AF193" s="658"/>
      <c r="AG193" s="658"/>
      <c r="AH193" s="658"/>
      <c r="AI193" s="658"/>
      <c r="AJ193" s="658"/>
      <c r="AK193" s="658"/>
      <c r="AL193" s="658"/>
      <c r="AM193" s="599" t="s">
        <v>259</v>
      </c>
      <c r="AN193" s="600"/>
    </row>
    <row r="194" spans="1:43" s="245" customFormat="1" ht="19.95" customHeight="1">
      <c r="A194" s="995">
        <f>IF('(記入例)(イ)-②入力表'!$B$32="","　　　　年　　　月",'(記入例)(イ)-②入力表'!$B$32)</f>
        <v>45170</v>
      </c>
      <c r="B194" s="989"/>
      <c r="C194" s="989"/>
      <c r="D194" s="989"/>
      <c r="E194" s="989"/>
      <c r="F194" s="989"/>
      <c r="G194" s="990"/>
      <c r="H194" s="970">
        <f>IF('(記入例)(イ)-②入力表'!$G$32="","",'(記入例)(イ)-②入力表'!$G$32)</f>
        <v>1330000</v>
      </c>
      <c r="I194" s="658"/>
      <c r="J194" s="658"/>
      <c r="K194" s="658"/>
      <c r="L194" s="658"/>
      <c r="M194" s="658"/>
      <c r="N194" s="658"/>
      <c r="O194" s="658"/>
      <c r="P194" s="658"/>
      <c r="Q194" s="658"/>
      <c r="R194" s="658"/>
      <c r="S194" s="599" t="s">
        <v>259</v>
      </c>
      <c r="T194" s="600"/>
      <c r="U194" s="987">
        <f>IF('(記入例)(イ)-②入力表'!$B$20="","　　　　年　　　月",'(記入例)(イ)-②入力表'!$B$20)</f>
        <v>44805</v>
      </c>
      <c r="V194" s="988"/>
      <c r="W194" s="988"/>
      <c r="X194" s="988"/>
      <c r="Y194" s="988"/>
      <c r="Z194" s="988"/>
      <c r="AA194" s="988"/>
      <c r="AB194" s="970">
        <f>IF('(記入例)(イ)-②入力表'!$G$20="","",'(記入例)(イ)-②入力表'!$G$20)</f>
        <v>1448000</v>
      </c>
      <c r="AC194" s="658"/>
      <c r="AD194" s="658"/>
      <c r="AE194" s="658"/>
      <c r="AF194" s="658"/>
      <c r="AG194" s="658"/>
      <c r="AH194" s="658"/>
      <c r="AI194" s="658"/>
      <c r="AJ194" s="658"/>
      <c r="AK194" s="658"/>
      <c r="AL194" s="658"/>
      <c r="AM194" s="599" t="s">
        <v>259</v>
      </c>
      <c r="AN194" s="600"/>
    </row>
    <row r="195" spans="1:43" s="245" customFormat="1" ht="19.95" customHeight="1">
      <c r="A195" s="995">
        <f>IF('(記入例)(イ)-②入力表'!$B$33="","　　　　年　　　月",'(記入例)(イ)-②入力表'!$B$33)</f>
        <v>45200</v>
      </c>
      <c r="B195" s="989"/>
      <c r="C195" s="989"/>
      <c r="D195" s="989"/>
      <c r="E195" s="989"/>
      <c r="F195" s="989"/>
      <c r="G195" s="990"/>
      <c r="H195" s="970">
        <f>IF('(記入例)(イ)-②入力表'!$G$33="","",'(記入例)(イ)-②入力表'!$G$33)</f>
        <v>1418000</v>
      </c>
      <c r="I195" s="658"/>
      <c r="J195" s="658"/>
      <c r="K195" s="658"/>
      <c r="L195" s="658"/>
      <c r="M195" s="658"/>
      <c r="N195" s="658"/>
      <c r="O195" s="658"/>
      <c r="P195" s="658"/>
      <c r="Q195" s="658"/>
      <c r="R195" s="658"/>
      <c r="S195" s="599" t="s">
        <v>259</v>
      </c>
      <c r="T195" s="600"/>
      <c r="U195" s="987">
        <f>IF('(記入例)(イ)-②入力表'!$B$21="","　　　　年　　　月",'(記入例)(イ)-②入力表'!$B$21)</f>
        <v>44835</v>
      </c>
      <c r="V195" s="988"/>
      <c r="W195" s="988"/>
      <c r="X195" s="988"/>
      <c r="Y195" s="988"/>
      <c r="Z195" s="988"/>
      <c r="AA195" s="988"/>
      <c r="AB195" s="970">
        <f>IF('(記入例)(イ)-②入力表'!$G$21="","",'(記入例)(イ)-②入力表'!$G$21)</f>
        <v>1558000</v>
      </c>
      <c r="AC195" s="658"/>
      <c r="AD195" s="658"/>
      <c r="AE195" s="658"/>
      <c r="AF195" s="658"/>
      <c r="AG195" s="658"/>
      <c r="AH195" s="658"/>
      <c r="AI195" s="658"/>
      <c r="AJ195" s="658"/>
      <c r="AK195" s="658"/>
      <c r="AL195" s="658"/>
      <c r="AM195" s="599" t="s">
        <v>259</v>
      </c>
      <c r="AN195" s="600"/>
    </row>
    <row r="196" spans="1:43" s="245" customFormat="1" ht="19.95" customHeight="1">
      <c r="A196" s="959" t="s">
        <v>182</v>
      </c>
      <c r="B196" s="960"/>
      <c r="C196" s="960"/>
      <c r="D196" s="960"/>
      <c r="E196" s="960"/>
      <c r="F196" s="960"/>
      <c r="G196" s="960"/>
      <c r="H196" s="970">
        <f>IF(SUM($H$193:$T$195)=0,"",SUM($H$193:$T$195))</f>
        <v>4145000</v>
      </c>
      <c r="I196" s="658"/>
      <c r="J196" s="658"/>
      <c r="K196" s="658"/>
      <c r="L196" s="658"/>
      <c r="M196" s="658"/>
      <c r="N196" s="658"/>
      <c r="O196" s="658"/>
      <c r="P196" s="658"/>
      <c r="Q196" s="658"/>
      <c r="R196" s="658"/>
      <c r="S196" s="599" t="s">
        <v>259</v>
      </c>
      <c r="T196" s="600"/>
      <c r="U196" s="959" t="s">
        <v>183</v>
      </c>
      <c r="V196" s="960"/>
      <c r="W196" s="960"/>
      <c r="X196" s="960"/>
      <c r="Y196" s="960"/>
      <c r="Z196" s="960"/>
      <c r="AA196" s="960"/>
      <c r="AB196" s="970">
        <f>IF(SUM($AB$193:$AN$195)=0,"",SUM($AB$193:$AN$195))</f>
        <v>4613000</v>
      </c>
      <c r="AC196" s="658"/>
      <c r="AD196" s="658"/>
      <c r="AE196" s="658"/>
      <c r="AF196" s="658"/>
      <c r="AG196" s="658"/>
      <c r="AH196" s="658"/>
      <c r="AI196" s="658"/>
      <c r="AJ196" s="658"/>
      <c r="AK196" s="658"/>
      <c r="AL196" s="658"/>
      <c r="AM196" s="599" t="s">
        <v>259</v>
      </c>
      <c r="AN196" s="600"/>
    </row>
    <row r="197" spans="1:43" s="245" customFormat="1" ht="6" customHeight="1" thickBot="1">
      <c r="A197" s="255"/>
      <c r="B197" s="267"/>
      <c r="C197" s="267"/>
      <c r="D197" s="267"/>
      <c r="E197" s="267"/>
      <c r="F197" s="267"/>
      <c r="G197" s="267"/>
      <c r="H197" s="138"/>
      <c r="I197" s="268"/>
      <c r="J197" s="268"/>
      <c r="K197" s="268"/>
      <c r="L197" s="268"/>
      <c r="M197" s="268"/>
      <c r="N197" s="268"/>
      <c r="O197" s="268"/>
      <c r="P197" s="268"/>
      <c r="Q197" s="268"/>
      <c r="R197" s="268"/>
      <c r="S197" s="268"/>
      <c r="T197" s="268"/>
      <c r="U197" s="255"/>
      <c r="V197" s="267"/>
      <c r="W197" s="267"/>
      <c r="X197" s="267"/>
      <c r="Y197" s="267"/>
      <c r="Z197" s="267"/>
      <c r="AA197" s="267"/>
      <c r="AB197" s="138"/>
      <c r="AC197" s="268"/>
      <c r="AD197" s="268"/>
      <c r="AE197" s="268"/>
      <c r="AF197" s="268"/>
      <c r="AG197" s="268"/>
      <c r="AH197" s="268"/>
      <c r="AI197" s="268"/>
      <c r="AJ197" s="268"/>
      <c r="AK197" s="268"/>
      <c r="AL197" s="268"/>
      <c r="AM197" s="268"/>
      <c r="AN197" s="268"/>
    </row>
    <row r="198" spans="1:43" s="245" customFormat="1" ht="30" customHeight="1" thickBot="1">
      <c r="F198" s="991" t="s">
        <v>185</v>
      </c>
      <c r="G198" s="800"/>
      <c r="H198" s="800"/>
      <c r="I198" s="800"/>
      <c r="J198" s="800"/>
      <c r="K198" s="800"/>
      <c r="L198" s="800"/>
      <c r="M198" s="800"/>
      <c r="N198" s="800"/>
      <c r="O198" s="800"/>
      <c r="P198" s="800"/>
      <c r="Q198" s="800"/>
      <c r="R198" s="800"/>
      <c r="S198" s="800"/>
      <c r="T198" s="800"/>
      <c r="U198" s="992">
        <f>IF(OR($H$196="",$AB$196=""),"",ROUNDDOWN(($AB$196-$H$196)/$AB$196*100,1))</f>
        <v>10.1</v>
      </c>
      <c r="V198" s="993"/>
      <c r="W198" s="993"/>
      <c r="X198" s="993"/>
      <c r="Y198" s="994"/>
      <c r="Z198" s="245" t="s">
        <v>186</v>
      </c>
      <c r="AQ198" s="139" t="str">
        <f>IF($H$196&gt;$AB$196,"※認定不可、売上高が前年同期に比べ増加しています！",IF($U$198&lt;5,"※認定不可、売上高が前年同期間に比べ5%以上減少していません！",""))</f>
        <v/>
      </c>
    </row>
    <row r="199" spans="1:43" s="245" customFormat="1" ht="15" customHeight="1">
      <c r="F199" s="259"/>
      <c r="G199" s="247"/>
      <c r="H199" s="247"/>
      <c r="I199" s="247"/>
      <c r="J199" s="247"/>
      <c r="K199" s="247"/>
      <c r="L199" s="247"/>
      <c r="M199" s="247"/>
      <c r="N199" s="247"/>
      <c r="O199" s="247"/>
      <c r="P199" s="247"/>
      <c r="Q199" s="247"/>
      <c r="R199" s="247"/>
      <c r="S199" s="247"/>
      <c r="T199" s="269" t="s">
        <v>236</v>
      </c>
      <c r="U199" s="140"/>
      <c r="V199" s="270"/>
      <c r="W199" s="270"/>
      <c r="X199" s="270"/>
      <c r="Y199" s="270"/>
      <c r="AQ199" s="139"/>
    </row>
    <row r="200" spans="1:43" s="120" customFormat="1" ht="19.95" customHeight="1">
      <c r="A200" s="983" t="str">
        <f>IF('(記入例)(イ)-②入力表'!$AF$3="","令和　　　年　　　月　　　日",'(記入例)(イ)-②入力表'!$AF$3)</f>
        <v>令和５年１２月１５日</v>
      </c>
      <c r="B200" s="983"/>
      <c r="C200" s="983"/>
      <c r="D200" s="983"/>
      <c r="E200" s="983"/>
      <c r="F200" s="983"/>
      <c r="G200" s="983"/>
      <c r="H200" s="983"/>
      <c r="I200" s="983"/>
      <c r="J200" s="983"/>
      <c r="K200" s="983"/>
      <c r="L200" s="983"/>
      <c r="M200" s="263"/>
      <c r="N200" s="263"/>
      <c r="O200" s="263"/>
      <c r="P200" s="263"/>
      <c r="Q200" s="263"/>
      <c r="R200" s="263"/>
      <c r="S200" s="263"/>
      <c r="T200" s="263"/>
      <c r="U200" s="263"/>
      <c r="V200" s="263"/>
      <c r="W200" s="263"/>
      <c r="X200" s="263"/>
      <c r="Y200" s="263"/>
      <c r="Z200" s="263"/>
      <c r="AA200" s="263"/>
      <c r="AB200" s="263"/>
      <c r="AC200" s="263"/>
      <c r="AD200" s="263"/>
      <c r="AE200" s="263"/>
      <c r="AF200" s="263"/>
      <c r="AG200" s="263"/>
      <c r="AH200" s="263"/>
      <c r="AI200" s="263"/>
      <c r="AJ200" s="263"/>
      <c r="AK200" s="263"/>
      <c r="AL200" s="263"/>
      <c r="AM200" s="263"/>
      <c r="AN200" s="263"/>
    </row>
    <row r="201" spans="1:43" s="245" customFormat="1" ht="6" customHeight="1"/>
    <row r="202" spans="1:43" s="120" customFormat="1" ht="19.95" customHeight="1">
      <c r="A202" s="263"/>
      <c r="B202" s="263"/>
      <c r="C202" s="263"/>
      <c r="D202" s="263"/>
      <c r="E202" s="263"/>
      <c r="F202" s="263"/>
      <c r="G202" s="263"/>
      <c r="H202" s="263"/>
      <c r="I202" s="263"/>
      <c r="J202" s="263"/>
      <c r="K202" s="263"/>
      <c r="L202" s="263"/>
      <c r="M202" s="263"/>
      <c r="N202" s="263"/>
      <c r="O202" s="263"/>
      <c r="P202" s="263"/>
      <c r="Q202" s="800" t="s">
        <v>43</v>
      </c>
      <c r="R202" s="800"/>
      <c r="S202" s="800"/>
      <c r="T202" s="800"/>
      <c r="U202" s="800"/>
      <c r="V202" s="983" t="str">
        <f>IF('(記入例)(イ)-②入力表'!$D$6="","",'(記入例)(イ)-②入力表'!$D$6)</f>
        <v>朝倉市宮野２０４６番地１</v>
      </c>
      <c r="W202" s="983"/>
      <c r="X202" s="983"/>
      <c r="Y202" s="983"/>
      <c r="Z202" s="983"/>
      <c r="AA202" s="983"/>
      <c r="AB202" s="983"/>
      <c r="AC202" s="983"/>
      <c r="AD202" s="983"/>
      <c r="AE202" s="983"/>
      <c r="AF202" s="983"/>
      <c r="AG202" s="983"/>
      <c r="AH202" s="983"/>
      <c r="AI202" s="983"/>
      <c r="AJ202" s="983"/>
      <c r="AK202" s="983"/>
      <c r="AL202" s="983"/>
      <c r="AM202" s="983"/>
      <c r="AN202" s="983"/>
    </row>
    <row r="203" spans="1:43" s="120" customFormat="1" ht="19.95" customHeight="1">
      <c r="A203" s="263"/>
      <c r="B203" s="263"/>
      <c r="C203" s="263"/>
      <c r="D203" s="263"/>
      <c r="E203" s="263"/>
      <c r="F203" s="263"/>
      <c r="G203" s="263"/>
      <c r="H203" s="263"/>
      <c r="I203" s="263"/>
      <c r="J203" s="263"/>
      <c r="K203" s="263"/>
      <c r="L203" s="263"/>
      <c r="M203" s="263"/>
      <c r="N203" s="263"/>
      <c r="O203" s="263"/>
      <c r="P203" s="263"/>
      <c r="Q203" s="800" t="s">
        <v>44</v>
      </c>
      <c r="R203" s="800"/>
      <c r="S203" s="800"/>
      <c r="T203" s="800"/>
      <c r="U203" s="800"/>
      <c r="V203" s="983" t="str">
        <f>IF('(記入例)(イ)-②入力表'!$D$7="","",'(記入例)(イ)-②入力表'!$D$7)</f>
        <v>株式会社朝倉市商工観光課</v>
      </c>
      <c r="W203" s="983"/>
      <c r="X203" s="983"/>
      <c r="Y203" s="983"/>
      <c r="Z203" s="983"/>
      <c r="AA203" s="983"/>
      <c r="AB203" s="983"/>
      <c r="AC203" s="983"/>
      <c r="AD203" s="983"/>
      <c r="AE203" s="983"/>
      <c r="AF203" s="983"/>
      <c r="AG203" s="983"/>
      <c r="AH203" s="983"/>
      <c r="AI203" s="983"/>
      <c r="AJ203" s="983"/>
      <c r="AK203" s="983"/>
      <c r="AL203" s="983"/>
      <c r="AM203" s="983"/>
      <c r="AN203" s="983"/>
    </row>
    <row r="204" spans="1:43" s="120" customFormat="1" ht="19.95" customHeight="1">
      <c r="A204" s="263"/>
      <c r="B204" s="263"/>
      <c r="C204" s="263"/>
      <c r="D204" s="263"/>
      <c r="E204" s="263"/>
      <c r="F204" s="263"/>
      <c r="G204" s="263"/>
      <c r="H204" s="263"/>
      <c r="I204" s="263"/>
      <c r="J204" s="263"/>
      <c r="K204" s="263"/>
      <c r="L204" s="263"/>
      <c r="M204" s="263"/>
      <c r="N204" s="263"/>
      <c r="O204" s="263"/>
      <c r="P204" s="263"/>
      <c r="Q204" s="800" t="s">
        <v>45</v>
      </c>
      <c r="R204" s="800"/>
      <c r="S204" s="800"/>
      <c r="T204" s="800"/>
      <c r="U204" s="800"/>
      <c r="V204" s="983" t="str">
        <f>IF('(記入例)(イ)-②入力表'!$D$8="","",'(記入例)(イ)-②入力表'!$D$8)</f>
        <v>代表取締役　　朝倉　太郎</v>
      </c>
      <c r="W204" s="983"/>
      <c r="X204" s="983"/>
      <c r="Y204" s="983"/>
      <c r="Z204" s="983"/>
      <c r="AA204" s="983"/>
      <c r="AB204" s="983"/>
      <c r="AC204" s="983"/>
      <c r="AD204" s="983"/>
      <c r="AE204" s="983"/>
      <c r="AF204" s="983"/>
      <c r="AG204" s="983"/>
      <c r="AH204" s="983"/>
      <c r="AI204" s="983"/>
      <c r="AJ204" s="983"/>
      <c r="AK204" s="983"/>
      <c r="AL204" s="983"/>
      <c r="AM204" s="983"/>
      <c r="AN204" s="983"/>
    </row>
    <row r="205" spans="1:43" s="120" customFormat="1" ht="19.95" customHeight="1">
      <c r="A205" s="263"/>
      <c r="B205" s="263"/>
      <c r="C205" s="263"/>
      <c r="D205" s="263"/>
      <c r="E205" s="263"/>
      <c r="F205" s="263"/>
      <c r="G205" s="263"/>
      <c r="H205" s="263"/>
      <c r="I205" s="263"/>
      <c r="J205" s="263"/>
      <c r="K205" s="263"/>
      <c r="L205" s="263"/>
      <c r="M205" s="263"/>
      <c r="N205" s="263"/>
      <c r="O205" s="263"/>
      <c r="P205" s="263"/>
      <c r="Q205" s="800" t="s">
        <v>46</v>
      </c>
      <c r="R205" s="800"/>
      <c r="S205" s="800"/>
      <c r="T205" s="800"/>
      <c r="U205" s="800"/>
      <c r="V205" s="983" t="str">
        <f>IF('(記入例)(イ)-②入力表'!$D$9="","",'(記入例)(イ)-②入力表'!$D$9)</f>
        <v>0946-28-7862</v>
      </c>
      <c r="W205" s="983"/>
      <c r="X205" s="983"/>
      <c r="Y205" s="983"/>
      <c r="Z205" s="983"/>
      <c r="AA205" s="983"/>
      <c r="AB205" s="983"/>
      <c r="AC205" s="983"/>
      <c r="AD205" s="983"/>
      <c r="AE205" s="983"/>
      <c r="AF205" s="983"/>
      <c r="AG205" s="983"/>
      <c r="AH205" s="983"/>
      <c r="AI205" s="983"/>
      <c r="AJ205" s="983"/>
      <c r="AK205" s="983"/>
      <c r="AL205" s="983"/>
      <c r="AM205" s="983"/>
      <c r="AN205" s="983"/>
    </row>
    <row r="206" spans="1:43" s="120" customFormat="1" ht="19.95" customHeight="1">
      <c r="A206" s="263"/>
      <c r="B206" s="263"/>
      <c r="C206" s="263"/>
      <c r="D206" s="263"/>
      <c r="E206" s="263"/>
      <c r="F206" s="263"/>
      <c r="G206" s="263"/>
      <c r="H206" s="263"/>
      <c r="I206" s="263"/>
      <c r="J206" s="263"/>
      <c r="K206" s="263"/>
      <c r="L206" s="263"/>
      <c r="M206" s="263"/>
      <c r="N206" s="263"/>
      <c r="O206" s="263"/>
      <c r="P206" s="263"/>
      <c r="Q206" s="800" t="s">
        <v>47</v>
      </c>
      <c r="R206" s="800"/>
      <c r="S206" s="800"/>
      <c r="T206" s="800"/>
      <c r="U206" s="800"/>
      <c r="V206" s="983" t="str">
        <f>IF('(記入例)(イ)-②入力表'!$D$10="","",'(記入例)(イ)-②入力表'!$D$10)</f>
        <v/>
      </c>
      <c r="W206" s="983"/>
      <c r="X206" s="983"/>
      <c r="Y206" s="983"/>
      <c r="Z206" s="983"/>
      <c r="AA206" s="983"/>
      <c r="AB206" s="983"/>
      <c r="AC206" s="983"/>
      <c r="AD206" s="983"/>
      <c r="AE206" s="983"/>
      <c r="AF206" s="983"/>
      <c r="AG206" s="983"/>
      <c r="AH206" s="983"/>
      <c r="AI206" s="983"/>
      <c r="AJ206" s="983"/>
      <c r="AK206" s="983"/>
      <c r="AL206" s="983"/>
      <c r="AM206" s="983"/>
      <c r="AN206" s="983"/>
    </row>
    <row r="207" spans="1:43" s="120" customFormat="1" ht="19.95" customHeight="1">
      <c r="A207" s="263"/>
      <c r="B207" s="263"/>
      <c r="C207" s="263"/>
      <c r="D207" s="263"/>
      <c r="E207" s="263"/>
      <c r="F207" s="263"/>
      <c r="G207" s="263"/>
      <c r="H207" s="263"/>
      <c r="I207" s="263"/>
      <c r="J207" s="263"/>
      <c r="K207" s="263"/>
      <c r="L207" s="263"/>
      <c r="M207" s="263"/>
      <c r="N207" s="263"/>
      <c r="O207" s="263"/>
      <c r="P207" s="263"/>
      <c r="Q207" s="800" t="s">
        <v>46</v>
      </c>
      <c r="R207" s="800"/>
      <c r="S207" s="800"/>
      <c r="T207" s="800"/>
      <c r="U207" s="800"/>
      <c r="V207" s="983" t="str">
        <f>IF('(記入例)(イ)-②入力表'!$D$11="","",'(記入例)(イ)-②入力表'!$D$11)</f>
        <v/>
      </c>
      <c r="W207" s="983"/>
      <c r="X207" s="983"/>
      <c r="Y207" s="983"/>
      <c r="Z207" s="983"/>
      <c r="AA207" s="983"/>
      <c r="AB207" s="983"/>
      <c r="AC207" s="983"/>
      <c r="AD207" s="983"/>
      <c r="AE207" s="983"/>
      <c r="AF207" s="983"/>
      <c r="AG207" s="983"/>
      <c r="AH207" s="983"/>
      <c r="AI207" s="983"/>
      <c r="AJ207" s="983"/>
      <c r="AK207" s="983"/>
      <c r="AL207" s="983"/>
      <c r="AM207" s="983"/>
      <c r="AN207" s="983"/>
    </row>
  </sheetData>
  <sheetProtection algorithmName="SHA-512" hashValue="juabUe2cBbZjZuIicn7M/Fy4TJfVoXyYBTiJ3dFSsD5qcAd+e4Ab8khgDjVtoMqP7t8lqPXogzn9QRqrWpI91w==" saltValue="GMhlavTWm2u2z0NfhqHu4w==" spinCount="100000" sheet="1" objects="1" scenarios="1"/>
  <mergeCells count="259">
    <mergeCell ref="F198:T198"/>
    <mergeCell ref="U198:Y198"/>
    <mergeCell ref="A194:G194"/>
    <mergeCell ref="Q165:U165"/>
    <mergeCell ref="V165:AN165"/>
    <mergeCell ref="Q166:U166"/>
    <mergeCell ref="V166:AN166"/>
    <mergeCell ref="Q167:U167"/>
    <mergeCell ref="V167:AN167"/>
    <mergeCell ref="AM194:AN194"/>
    <mergeCell ref="AM195:AN195"/>
    <mergeCell ref="AM196:AN196"/>
    <mergeCell ref="AB194:AL194"/>
    <mergeCell ref="AB195:AL195"/>
    <mergeCell ref="AB196:AL196"/>
    <mergeCell ref="F177:T177"/>
    <mergeCell ref="A178:T178"/>
    <mergeCell ref="A175:E175"/>
    <mergeCell ref="F175:T175"/>
    <mergeCell ref="A176:E176"/>
    <mergeCell ref="F176:T176"/>
    <mergeCell ref="AC175:AD175"/>
    <mergeCell ref="AC176:AD176"/>
    <mergeCell ref="AC177:AD177"/>
    <mergeCell ref="Q206:U206"/>
    <mergeCell ref="V206:AN206"/>
    <mergeCell ref="Q207:U207"/>
    <mergeCell ref="V207:AN207"/>
    <mergeCell ref="A200:L200"/>
    <mergeCell ref="Q202:U202"/>
    <mergeCell ref="V202:AN202"/>
    <mergeCell ref="Q203:U203"/>
    <mergeCell ref="V203:AN203"/>
    <mergeCell ref="Q204:U204"/>
    <mergeCell ref="V204:AN204"/>
    <mergeCell ref="Q205:U205"/>
    <mergeCell ref="V205:AN205"/>
    <mergeCell ref="U194:AA194"/>
    <mergeCell ref="A195:G195"/>
    <mergeCell ref="U195:AA195"/>
    <mergeCell ref="S194:T194"/>
    <mergeCell ref="S195:T195"/>
    <mergeCell ref="S196:T196"/>
    <mergeCell ref="H196:R196"/>
    <mergeCell ref="A192:G192"/>
    <mergeCell ref="H192:T192"/>
    <mergeCell ref="U192:AA192"/>
    <mergeCell ref="A196:G196"/>
    <mergeCell ref="U196:AA196"/>
    <mergeCell ref="H195:R195"/>
    <mergeCell ref="H194:R194"/>
    <mergeCell ref="H193:R193"/>
    <mergeCell ref="AB192:AN192"/>
    <mergeCell ref="A193:G193"/>
    <mergeCell ref="U193:AA193"/>
    <mergeCell ref="A186:G186"/>
    <mergeCell ref="U186:AA186"/>
    <mergeCell ref="F188:T188"/>
    <mergeCell ref="U188:Y188"/>
    <mergeCell ref="S186:T186"/>
    <mergeCell ref="AM186:AN186"/>
    <mergeCell ref="S193:T193"/>
    <mergeCell ref="AM193:AN193"/>
    <mergeCell ref="AB193:AL193"/>
    <mergeCell ref="H186:R186"/>
    <mergeCell ref="AB186:AL186"/>
    <mergeCell ref="A184:G184"/>
    <mergeCell ref="U184:AA184"/>
    <mergeCell ref="A185:G185"/>
    <mergeCell ref="U185:AA185"/>
    <mergeCell ref="A182:G182"/>
    <mergeCell ref="H182:T182"/>
    <mergeCell ref="U182:AA182"/>
    <mergeCell ref="AB182:AN182"/>
    <mergeCell ref="A183:G183"/>
    <mergeCell ref="U183:AA183"/>
    <mergeCell ref="S183:T183"/>
    <mergeCell ref="S184:T184"/>
    <mergeCell ref="S185:T185"/>
    <mergeCell ref="AM183:AN183"/>
    <mergeCell ref="AM184:AN184"/>
    <mergeCell ref="AM185:AN185"/>
    <mergeCell ref="H185:R185"/>
    <mergeCell ref="AB183:AL183"/>
    <mergeCell ref="AB184:AL184"/>
    <mergeCell ref="AB185:AL185"/>
    <mergeCell ref="H183:R183"/>
    <mergeCell ref="H184:R184"/>
    <mergeCell ref="AM175:AN175"/>
    <mergeCell ref="AM176:AN176"/>
    <mergeCell ref="AM177:AN177"/>
    <mergeCell ref="AM178:AN178"/>
    <mergeCell ref="U175:AB175"/>
    <mergeCell ref="A170:AO170"/>
    <mergeCell ref="A173:T173"/>
    <mergeCell ref="U173:AD173"/>
    <mergeCell ref="AE173:AN173"/>
    <mergeCell ref="A174:E174"/>
    <mergeCell ref="F174:T174"/>
    <mergeCell ref="AC174:AD174"/>
    <mergeCell ref="AM174:AN174"/>
    <mergeCell ref="U174:AB174"/>
    <mergeCell ref="U176:AB176"/>
    <mergeCell ref="U177:AB177"/>
    <mergeCell ref="U178:AB178"/>
    <mergeCell ref="AE178:AL178"/>
    <mergeCell ref="AE177:AL177"/>
    <mergeCell ref="AE176:AL176"/>
    <mergeCell ref="AE175:AL175"/>
    <mergeCell ref="AE174:AL174"/>
    <mergeCell ref="A177:E177"/>
    <mergeCell ref="AC178:AD178"/>
    <mergeCell ref="Q162:U162"/>
    <mergeCell ref="V162:AN162"/>
    <mergeCell ref="Q163:U163"/>
    <mergeCell ref="V163:AN163"/>
    <mergeCell ref="Q164:U164"/>
    <mergeCell ref="V164:AN164"/>
    <mergeCell ref="AF155:AJ156"/>
    <mergeCell ref="AK155:AL156"/>
    <mergeCell ref="G156:K156"/>
    <mergeCell ref="L156:S156"/>
    <mergeCell ref="A158:AN158"/>
    <mergeCell ref="A160:L160"/>
    <mergeCell ref="N155:Q155"/>
    <mergeCell ref="R155:Y155"/>
    <mergeCell ref="L151:S151"/>
    <mergeCell ref="A155:E155"/>
    <mergeCell ref="F155:M155"/>
    <mergeCell ref="AA155:AE156"/>
    <mergeCell ref="A150:E150"/>
    <mergeCell ref="F150:M150"/>
    <mergeCell ref="AA150:AE151"/>
    <mergeCell ref="AF150:AJ151"/>
    <mergeCell ref="AK150:AL151"/>
    <mergeCell ref="G151:K151"/>
    <mergeCell ref="N150:Q150"/>
    <mergeCell ref="R150:Y150"/>
    <mergeCell ref="AM146:AN146"/>
    <mergeCell ref="A137:AN137"/>
    <mergeCell ref="A134:E134"/>
    <mergeCell ref="F134:T134"/>
    <mergeCell ref="A135:T135"/>
    <mergeCell ref="AC134:AD134"/>
    <mergeCell ref="AC135:AD135"/>
    <mergeCell ref="AM134:AN134"/>
    <mergeCell ref="AM135:AN135"/>
    <mergeCell ref="AM141:AN141"/>
    <mergeCell ref="AM142:AN142"/>
    <mergeCell ref="AM145:AN145"/>
    <mergeCell ref="U134:AB134"/>
    <mergeCell ref="U135:AB135"/>
    <mergeCell ref="AE134:AL134"/>
    <mergeCell ref="AE135:AL135"/>
    <mergeCell ref="AA141:AL141"/>
    <mergeCell ref="AA142:AL142"/>
    <mergeCell ref="AA145:AL145"/>
    <mergeCell ref="AA146:AL146"/>
    <mergeCell ref="A146:Z146"/>
    <mergeCell ref="A145:Z145"/>
    <mergeCell ref="A142:Z142"/>
    <mergeCell ref="A141:Z141"/>
    <mergeCell ref="A132:E132"/>
    <mergeCell ref="F132:T132"/>
    <mergeCell ref="A133:E133"/>
    <mergeCell ref="F133:T133"/>
    <mergeCell ref="A130:T130"/>
    <mergeCell ref="U130:AD130"/>
    <mergeCell ref="AE130:AN130"/>
    <mergeCell ref="A131:E131"/>
    <mergeCell ref="F131:T131"/>
    <mergeCell ref="AC131:AD131"/>
    <mergeCell ref="AC132:AD132"/>
    <mergeCell ref="AC133:AD133"/>
    <mergeCell ref="AM131:AN131"/>
    <mergeCell ref="AM132:AN132"/>
    <mergeCell ref="AM133:AN133"/>
    <mergeCell ref="U131:AB131"/>
    <mergeCell ref="U132:AB132"/>
    <mergeCell ref="U133:AB133"/>
    <mergeCell ref="AE131:AL131"/>
    <mergeCell ref="AE132:AL132"/>
    <mergeCell ref="AE133:AL133"/>
    <mergeCell ref="Z119:AL119"/>
    <mergeCell ref="AM119:AN119"/>
    <mergeCell ref="AA121:AL121"/>
    <mergeCell ref="A125:E125"/>
    <mergeCell ref="F125:AH125"/>
    <mergeCell ref="A128:O128"/>
    <mergeCell ref="P128:AI128"/>
    <mergeCell ref="A113:B113"/>
    <mergeCell ref="C113:F113"/>
    <mergeCell ref="G113:K113"/>
    <mergeCell ref="B115:M115"/>
    <mergeCell ref="K119:W119"/>
    <mergeCell ref="X119:Y119"/>
    <mergeCell ref="AG96:AM96"/>
    <mergeCell ref="AG98:AM98"/>
    <mergeCell ref="AG102:AM102"/>
    <mergeCell ref="AG104:AM104"/>
    <mergeCell ref="A106:AO106"/>
    <mergeCell ref="A111:AN111"/>
    <mergeCell ref="B85:AN85"/>
    <mergeCell ref="F89:H89"/>
    <mergeCell ref="I89:I92"/>
    <mergeCell ref="J89:L92"/>
    <mergeCell ref="AG89:AJ89"/>
    <mergeCell ref="AG92:AJ92"/>
    <mergeCell ref="U78:W78"/>
    <mergeCell ref="X78:AK78"/>
    <mergeCell ref="B81:E81"/>
    <mergeCell ref="F81:I81"/>
    <mergeCell ref="J81:X81"/>
    <mergeCell ref="B82:I82"/>
    <mergeCell ref="B68:AN68"/>
    <mergeCell ref="AA70:AL70"/>
    <mergeCell ref="U74:W74"/>
    <mergeCell ref="U76:W76"/>
    <mergeCell ref="X76:AL76"/>
    <mergeCell ref="X77:AL77"/>
    <mergeCell ref="Z58:AL58"/>
    <mergeCell ref="AM58:AN58"/>
    <mergeCell ref="AA60:AL60"/>
    <mergeCell ref="V62:AN62"/>
    <mergeCell ref="V63:AA63"/>
    <mergeCell ref="AB63:AN63"/>
    <mergeCell ref="A52:B52"/>
    <mergeCell ref="C52:F52"/>
    <mergeCell ref="G52:K52"/>
    <mergeCell ref="B54:M54"/>
    <mergeCell ref="K58:W58"/>
    <mergeCell ref="X58:Y58"/>
    <mergeCell ref="AG35:AM35"/>
    <mergeCell ref="AG37:AM37"/>
    <mergeCell ref="AG41:AM41"/>
    <mergeCell ref="AG43:AM43"/>
    <mergeCell ref="A45:AO45"/>
    <mergeCell ref="A50:AN50"/>
    <mergeCell ref="B21:I21"/>
    <mergeCell ref="B24:AN24"/>
    <mergeCell ref="F28:H28"/>
    <mergeCell ref="I28:I31"/>
    <mergeCell ref="J28:L31"/>
    <mergeCell ref="AG28:AJ28"/>
    <mergeCell ref="AG31:AJ31"/>
    <mergeCell ref="U15:W15"/>
    <mergeCell ref="X15:AL15"/>
    <mergeCell ref="X16:AL16"/>
    <mergeCell ref="U17:W17"/>
    <mergeCell ref="X17:AK17"/>
    <mergeCell ref="B20:E20"/>
    <mergeCell ref="F20:I20"/>
    <mergeCell ref="J20:X20"/>
    <mergeCell ref="V1:AN1"/>
    <mergeCell ref="V2:AA2"/>
    <mergeCell ref="AB2:AN2"/>
    <mergeCell ref="B7:AN7"/>
    <mergeCell ref="AA9:AL9"/>
    <mergeCell ref="U13:W13"/>
  </mergeCells>
  <phoneticPr fontId="1"/>
  <conditionalFormatting sqref="AG31:AJ31">
    <cfRule type="cellIs" dxfId="26" priority="8" operator="lessThan">
      <formula>5</formula>
    </cfRule>
  </conditionalFormatting>
  <conditionalFormatting sqref="AF150:AJ151">
    <cfRule type="cellIs" dxfId="25" priority="7" operator="lessThan">
      <formula>5</formula>
    </cfRule>
  </conditionalFormatting>
  <conditionalFormatting sqref="U188:Y188">
    <cfRule type="cellIs" dxfId="24" priority="6" operator="lessThan">
      <formula>5</formula>
    </cfRule>
  </conditionalFormatting>
  <conditionalFormatting sqref="AG28:AJ28">
    <cfRule type="cellIs" dxfId="23" priority="5" operator="lessThan">
      <formula>5</formula>
    </cfRule>
  </conditionalFormatting>
  <conditionalFormatting sqref="AF155:AJ156">
    <cfRule type="cellIs" dxfId="22" priority="4" operator="lessThan">
      <formula>5</formula>
    </cfRule>
  </conditionalFormatting>
  <conditionalFormatting sqref="U198:Y198">
    <cfRule type="cellIs" dxfId="21" priority="3" operator="lessThan">
      <formula>5</formula>
    </cfRule>
  </conditionalFormatting>
  <conditionalFormatting sqref="AG92:AJ92">
    <cfRule type="cellIs" dxfId="20" priority="2" operator="lessThan">
      <formula>5</formula>
    </cfRule>
  </conditionalFormatting>
  <conditionalFormatting sqref="AG89:AJ89">
    <cfRule type="cellIs" dxfId="19" priority="1" operator="lessThan">
      <formula>5</formula>
    </cfRule>
  </conditionalFormatting>
  <pageMargins left="0.94488188976377963" right="0.74803149606299213" top="0.59055118110236227" bottom="0.19685039370078741" header="0.39370078740157483" footer="0.31496062992125984"/>
  <pageSetup paperSize="9" orientation="portrait" r:id="rId1"/>
  <headerFooter>
    <oddHeader>&amp;R&amp;A</oddHeader>
  </headerFooter>
  <rowBreaks count="3" manualBreakCount="3">
    <brk id="61" max="40" man="1"/>
    <brk id="122" max="40" man="1"/>
    <brk id="167" max="40"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EF404-E901-4F04-95DA-D8FFD58E7DBD}">
  <dimension ref="A1:AF93"/>
  <sheetViews>
    <sheetView zoomScaleNormal="100" zoomScaleSheetLayoutView="70" workbookViewId="0"/>
  </sheetViews>
  <sheetFormatPr defaultRowHeight="15" customHeight="1"/>
  <cols>
    <col min="1" max="1" width="3.19921875" style="11" bestFit="1" customWidth="1"/>
    <col min="2" max="2" width="14.5" style="11" bestFit="1" customWidth="1"/>
    <col min="3" max="6" width="11.5" style="11" customWidth="1"/>
    <col min="7" max="7" width="11.5" style="11" bestFit="1" customWidth="1"/>
    <col min="8" max="8" width="3.69921875" style="11" customWidth="1"/>
    <col min="9" max="9" width="14.19921875" style="11" customWidth="1"/>
    <col min="10" max="10" width="13" style="38" hidden="1" customWidth="1"/>
    <col min="11" max="11" width="16.3984375" style="37" hidden="1" customWidth="1"/>
    <col min="12" max="12" width="5.69921875" style="37" hidden="1" customWidth="1"/>
    <col min="13" max="13" width="2.69921875" style="37" hidden="1" customWidth="1"/>
    <col min="14" max="14" width="7.69921875" style="37" hidden="1" customWidth="1"/>
    <col min="15" max="15" width="4.69921875" style="37" hidden="1" customWidth="1"/>
    <col min="16" max="17" width="5.69921875" style="37" hidden="1" customWidth="1"/>
    <col min="18" max="18" width="3.69921875" style="37" hidden="1" customWidth="1"/>
    <col min="19" max="19" width="6.69921875" style="37" hidden="1" customWidth="1"/>
    <col min="20" max="20" width="7.69921875" style="37" hidden="1" customWidth="1"/>
    <col min="21" max="22" width="6.69921875" style="37" hidden="1" customWidth="1"/>
    <col min="23" max="23" width="5.69921875" style="37" hidden="1" customWidth="1"/>
    <col min="24" max="24" width="3.69921875" style="37" hidden="1" customWidth="1"/>
    <col min="25" max="25" width="5.8984375" style="37" hidden="1" customWidth="1"/>
    <col min="26" max="28" width="3.69921875" style="37" hidden="1" customWidth="1"/>
    <col min="29" max="31" width="9.69921875" style="37" hidden="1" customWidth="1"/>
    <col min="32" max="32" width="45.69921875" style="37" hidden="1" customWidth="1"/>
    <col min="33" max="254" width="8.796875" style="11"/>
    <col min="255" max="255" width="3.19921875" style="11" bestFit="1" customWidth="1"/>
    <col min="256" max="256" width="14.5" style="11" bestFit="1" customWidth="1"/>
    <col min="257" max="260" width="11.5" style="11" customWidth="1"/>
    <col min="261" max="261" width="11.5" style="11" bestFit="1" customWidth="1"/>
    <col min="262" max="262" width="19.19921875" style="11" bestFit="1" customWidth="1"/>
    <col min="263" max="263" width="10.59765625" style="11" bestFit="1" customWidth="1"/>
    <col min="264" max="266" width="9.19921875" style="11" bestFit="1" customWidth="1"/>
    <col min="267" max="510" width="8.796875" style="11"/>
    <col min="511" max="511" width="3.19921875" style="11" bestFit="1" customWidth="1"/>
    <col min="512" max="512" width="14.5" style="11" bestFit="1" customWidth="1"/>
    <col min="513" max="516" width="11.5" style="11" customWidth="1"/>
    <col min="517" max="517" width="11.5" style="11" bestFit="1" customWidth="1"/>
    <col min="518" max="518" width="19.19921875" style="11" bestFit="1" customWidth="1"/>
    <col min="519" max="519" width="10.59765625" style="11" bestFit="1" customWidth="1"/>
    <col min="520" max="522" width="9.19921875" style="11" bestFit="1" customWidth="1"/>
    <col min="523" max="766" width="8.796875" style="11"/>
    <col min="767" max="767" width="3.19921875" style="11" bestFit="1" customWidth="1"/>
    <col min="768" max="768" width="14.5" style="11" bestFit="1" customWidth="1"/>
    <col min="769" max="772" width="11.5" style="11" customWidth="1"/>
    <col min="773" max="773" width="11.5" style="11" bestFit="1" customWidth="1"/>
    <col min="774" max="774" width="19.19921875" style="11" bestFit="1" customWidth="1"/>
    <col min="775" max="775" width="10.59765625" style="11" bestFit="1" customWidth="1"/>
    <col min="776" max="778" width="9.19921875" style="11" bestFit="1" customWidth="1"/>
    <col min="779" max="1022" width="8.796875" style="11"/>
    <col min="1023" max="1023" width="3.19921875" style="11" bestFit="1" customWidth="1"/>
    <col min="1024" max="1024" width="14.5" style="11" bestFit="1" customWidth="1"/>
    <col min="1025" max="1028" width="11.5" style="11" customWidth="1"/>
    <col min="1029" max="1029" width="11.5" style="11" bestFit="1" customWidth="1"/>
    <col min="1030" max="1030" width="19.19921875" style="11" bestFit="1" customWidth="1"/>
    <col min="1031" max="1031" width="10.59765625" style="11" bestFit="1" customWidth="1"/>
    <col min="1032" max="1034" width="9.19921875" style="11" bestFit="1" customWidth="1"/>
    <col min="1035" max="1278" width="8.796875" style="11"/>
    <col min="1279" max="1279" width="3.19921875" style="11" bestFit="1" customWidth="1"/>
    <col min="1280" max="1280" width="14.5" style="11" bestFit="1" customWidth="1"/>
    <col min="1281" max="1284" width="11.5" style="11" customWidth="1"/>
    <col min="1285" max="1285" width="11.5" style="11" bestFit="1" customWidth="1"/>
    <col min="1286" max="1286" width="19.19921875" style="11" bestFit="1" customWidth="1"/>
    <col min="1287" max="1287" width="10.59765625" style="11" bestFit="1" customWidth="1"/>
    <col min="1288" max="1290" width="9.19921875" style="11" bestFit="1" customWidth="1"/>
    <col min="1291" max="1534" width="8.796875" style="11"/>
    <col min="1535" max="1535" width="3.19921875" style="11" bestFit="1" customWidth="1"/>
    <col min="1536" max="1536" width="14.5" style="11" bestFit="1" customWidth="1"/>
    <col min="1537" max="1540" width="11.5" style="11" customWidth="1"/>
    <col min="1541" max="1541" width="11.5" style="11" bestFit="1" customWidth="1"/>
    <col min="1542" max="1542" width="19.19921875" style="11" bestFit="1" customWidth="1"/>
    <col min="1543" max="1543" width="10.59765625" style="11" bestFit="1" customWidth="1"/>
    <col min="1544" max="1546" width="9.19921875" style="11" bestFit="1" customWidth="1"/>
    <col min="1547" max="1790" width="8.796875" style="11"/>
    <col min="1791" max="1791" width="3.19921875" style="11" bestFit="1" customWidth="1"/>
    <col min="1792" max="1792" width="14.5" style="11" bestFit="1" customWidth="1"/>
    <col min="1793" max="1796" width="11.5" style="11" customWidth="1"/>
    <col min="1797" max="1797" width="11.5" style="11" bestFit="1" customWidth="1"/>
    <col min="1798" max="1798" width="19.19921875" style="11" bestFit="1" customWidth="1"/>
    <col min="1799" max="1799" width="10.59765625" style="11" bestFit="1" customWidth="1"/>
    <col min="1800" max="1802" width="9.19921875" style="11" bestFit="1" customWidth="1"/>
    <col min="1803" max="2046" width="8.796875" style="11"/>
    <col min="2047" max="2047" width="3.19921875" style="11" bestFit="1" customWidth="1"/>
    <col min="2048" max="2048" width="14.5" style="11" bestFit="1" customWidth="1"/>
    <col min="2049" max="2052" width="11.5" style="11" customWidth="1"/>
    <col min="2053" max="2053" width="11.5" style="11" bestFit="1" customWidth="1"/>
    <col min="2054" max="2054" width="19.19921875" style="11" bestFit="1" customWidth="1"/>
    <col min="2055" max="2055" width="10.59765625" style="11" bestFit="1" customWidth="1"/>
    <col min="2056" max="2058" width="9.19921875" style="11" bestFit="1" customWidth="1"/>
    <col min="2059" max="2302" width="8.796875" style="11"/>
    <col min="2303" max="2303" width="3.19921875" style="11" bestFit="1" customWidth="1"/>
    <col min="2304" max="2304" width="14.5" style="11" bestFit="1" customWidth="1"/>
    <col min="2305" max="2308" width="11.5" style="11" customWidth="1"/>
    <col min="2309" max="2309" width="11.5" style="11" bestFit="1" customWidth="1"/>
    <col min="2310" max="2310" width="19.19921875" style="11" bestFit="1" customWidth="1"/>
    <col min="2311" max="2311" width="10.59765625" style="11" bestFit="1" customWidth="1"/>
    <col min="2312" max="2314" width="9.19921875" style="11" bestFit="1" customWidth="1"/>
    <col min="2315" max="2558" width="8.796875" style="11"/>
    <col min="2559" max="2559" width="3.19921875" style="11" bestFit="1" customWidth="1"/>
    <col min="2560" max="2560" width="14.5" style="11" bestFit="1" customWidth="1"/>
    <col min="2561" max="2564" width="11.5" style="11" customWidth="1"/>
    <col min="2565" max="2565" width="11.5" style="11" bestFit="1" customWidth="1"/>
    <col min="2566" max="2566" width="19.19921875" style="11" bestFit="1" customWidth="1"/>
    <col min="2567" max="2567" width="10.59765625" style="11" bestFit="1" customWidth="1"/>
    <col min="2568" max="2570" width="9.19921875" style="11" bestFit="1" customWidth="1"/>
    <col min="2571" max="2814" width="8.796875" style="11"/>
    <col min="2815" max="2815" width="3.19921875" style="11" bestFit="1" customWidth="1"/>
    <col min="2816" max="2816" width="14.5" style="11" bestFit="1" customWidth="1"/>
    <col min="2817" max="2820" width="11.5" style="11" customWidth="1"/>
    <col min="2821" max="2821" width="11.5" style="11" bestFit="1" customWidth="1"/>
    <col min="2822" max="2822" width="19.19921875" style="11" bestFit="1" customWidth="1"/>
    <col min="2823" max="2823" width="10.59765625" style="11" bestFit="1" customWidth="1"/>
    <col min="2824" max="2826" width="9.19921875" style="11" bestFit="1" customWidth="1"/>
    <col min="2827" max="3070" width="8.796875" style="11"/>
    <col min="3071" max="3071" width="3.19921875" style="11" bestFit="1" customWidth="1"/>
    <col min="3072" max="3072" width="14.5" style="11" bestFit="1" customWidth="1"/>
    <col min="3073" max="3076" width="11.5" style="11" customWidth="1"/>
    <col min="3077" max="3077" width="11.5" style="11" bestFit="1" customWidth="1"/>
    <col min="3078" max="3078" width="19.19921875" style="11" bestFit="1" customWidth="1"/>
    <col min="3079" max="3079" width="10.59765625" style="11" bestFit="1" customWidth="1"/>
    <col min="3080" max="3082" width="9.19921875" style="11" bestFit="1" customWidth="1"/>
    <col min="3083" max="3326" width="8.796875" style="11"/>
    <col min="3327" max="3327" width="3.19921875" style="11" bestFit="1" customWidth="1"/>
    <col min="3328" max="3328" width="14.5" style="11" bestFit="1" customWidth="1"/>
    <col min="3329" max="3332" width="11.5" style="11" customWidth="1"/>
    <col min="3333" max="3333" width="11.5" style="11" bestFit="1" customWidth="1"/>
    <col min="3334" max="3334" width="19.19921875" style="11" bestFit="1" customWidth="1"/>
    <col min="3335" max="3335" width="10.59765625" style="11" bestFit="1" customWidth="1"/>
    <col min="3336" max="3338" width="9.19921875" style="11" bestFit="1" customWidth="1"/>
    <col min="3339" max="3582" width="8.796875" style="11"/>
    <col min="3583" max="3583" width="3.19921875" style="11" bestFit="1" customWidth="1"/>
    <col min="3584" max="3584" width="14.5" style="11" bestFit="1" customWidth="1"/>
    <col min="3585" max="3588" width="11.5" style="11" customWidth="1"/>
    <col min="3589" max="3589" width="11.5" style="11" bestFit="1" customWidth="1"/>
    <col min="3590" max="3590" width="19.19921875" style="11" bestFit="1" customWidth="1"/>
    <col min="3591" max="3591" width="10.59765625" style="11" bestFit="1" customWidth="1"/>
    <col min="3592" max="3594" width="9.19921875" style="11" bestFit="1" customWidth="1"/>
    <col min="3595" max="3838" width="8.796875" style="11"/>
    <col min="3839" max="3839" width="3.19921875" style="11" bestFit="1" customWidth="1"/>
    <col min="3840" max="3840" width="14.5" style="11" bestFit="1" customWidth="1"/>
    <col min="3841" max="3844" width="11.5" style="11" customWidth="1"/>
    <col min="3845" max="3845" width="11.5" style="11" bestFit="1" customWidth="1"/>
    <col min="3846" max="3846" width="19.19921875" style="11" bestFit="1" customWidth="1"/>
    <col min="3847" max="3847" width="10.59765625" style="11" bestFit="1" customWidth="1"/>
    <col min="3848" max="3850" width="9.19921875" style="11" bestFit="1" customWidth="1"/>
    <col min="3851" max="4094" width="8.796875" style="11"/>
    <col min="4095" max="4095" width="3.19921875" style="11" bestFit="1" customWidth="1"/>
    <col min="4096" max="4096" width="14.5" style="11" bestFit="1" customWidth="1"/>
    <col min="4097" max="4100" width="11.5" style="11" customWidth="1"/>
    <col min="4101" max="4101" width="11.5" style="11" bestFit="1" customWidth="1"/>
    <col min="4102" max="4102" width="19.19921875" style="11" bestFit="1" customWidth="1"/>
    <col min="4103" max="4103" width="10.59765625" style="11" bestFit="1" customWidth="1"/>
    <col min="4104" max="4106" width="9.19921875" style="11" bestFit="1" customWidth="1"/>
    <col min="4107" max="4350" width="8.796875" style="11"/>
    <col min="4351" max="4351" width="3.19921875" style="11" bestFit="1" customWidth="1"/>
    <col min="4352" max="4352" width="14.5" style="11" bestFit="1" customWidth="1"/>
    <col min="4353" max="4356" width="11.5" style="11" customWidth="1"/>
    <col min="4357" max="4357" width="11.5" style="11" bestFit="1" customWidth="1"/>
    <col min="4358" max="4358" width="19.19921875" style="11" bestFit="1" customWidth="1"/>
    <col min="4359" max="4359" width="10.59765625" style="11" bestFit="1" customWidth="1"/>
    <col min="4360" max="4362" width="9.19921875" style="11" bestFit="1" customWidth="1"/>
    <col min="4363" max="4606" width="8.796875" style="11"/>
    <col min="4607" max="4607" width="3.19921875" style="11" bestFit="1" customWidth="1"/>
    <col min="4608" max="4608" width="14.5" style="11" bestFit="1" customWidth="1"/>
    <col min="4609" max="4612" width="11.5" style="11" customWidth="1"/>
    <col min="4613" max="4613" width="11.5" style="11" bestFit="1" customWidth="1"/>
    <col min="4614" max="4614" width="19.19921875" style="11" bestFit="1" customWidth="1"/>
    <col min="4615" max="4615" width="10.59765625" style="11" bestFit="1" customWidth="1"/>
    <col min="4616" max="4618" width="9.19921875" style="11" bestFit="1" customWidth="1"/>
    <col min="4619" max="4862" width="8.796875" style="11"/>
    <col min="4863" max="4863" width="3.19921875" style="11" bestFit="1" customWidth="1"/>
    <col min="4864" max="4864" width="14.5" style="11" bestFit="1" customWidth="1"/>
    <col min="4865" max="4868" width="11.5" style="11" customWidth="1"/>
    <col min="4869" max="4869" width="11.5" style="11" bestFit="1" customWidth="1"/>
    <col min="4870" max="4870" width="19.19921875" style="11" bestFit="1" customWidth="1"/>
    <col min="4871" max="4871" width="10.59765625" style="11" bestFit="1" customWidth="1"/>
    <col min="4872" max="4874" width="9.19921875" style="11" bestFit="1" customWidth="1"/>
    <col min="4875" max="5118" width="8.796875" style="11"/>
    <col min="5119" max="5119" width="3.19921875" style="11" bestFit="1" customWidth="1"/>
    <col min="5120" max="5120" width="14.5" style="11" bestFit="1" customWidth="1"/>
    <col min="5121" max="5124" width="11.5" style="11" customWidth="1"/>
    <col min="5125" max="5125" width="11.5" style="11" bestFit="1" customWidth="1"/>
    <col min="5126" max="5126" width="19.19921875" style="11" bestFit="1" customWidth="1"/>
    <col min="5127" max="5127" width="10.59765625" style="11" bestFit="1" customWidth="1"/>
    <col min="5128" max="5130" width="9.19921875" style="11" bestFit="1" customWidth="1"/>
    <col min="5131" max="5374" width="8.796875" style="11"/>
    <col min="5375" max="5375" width="3.19921875" style="11" bestFit="1" customWidth="1"/>
    <col min="5376" max="5376" width="14.5" style="11" bestFit="1" customWidth="1"/>
    <col min="5377" max="5380" width="11.5" style="11" customWidth="1"/>
    <col min="5381" max="5381" width="11.5" style="11" bestFit="1" customWidth="1"/>
    <col min="5382" max="5382" width="19.19921875" style="11" bestFit="1" customWidth="1"/>
    <col min="5383" max="5383" width="10.59765625" style="11" bestFit="1" customWidth="1"/>
    <col min="5384" max="5386" width="9.19921875" style="11" bestFit="1" customWidth="1"/>
    <col min="5387" max="5630" width="8.796875" style="11"/>
    <col min="5631" max="5631" width="3.19921875" style="11" bestFit="1" customWidth="1"/>
    <col min="5632" max="5632" width="14.5" style="11" bestFit="1" customWidth="1"/>
    <col min="5633" max="5636" width="11.5" style="11" customWidth="1"/>
    <col min="5637" max="5637" width="11.5" style="11" bestFit="1" customWidth="1"/>
    <col min="5638" max="5638" width="19.19921875" style="11" bestFit="1" customWidth="1"/>
    <col min="5639" max="5639" width="10.59765625" style="11" bestFit="1" customWidth="1"/>
    <col min="5640" max="5642" width="9.19921875" style="11" bestFit="1" customWidth="1"/>
    <col min="5643" max="5886" width="8.796875" style="11"/>
    <col min="5887" max="5887" width="3.19921875" style="11" bestFit="1" customWidth="1"/>
    <col min="5888" max="5888" width="14.5" style="11" bestFit="1" customWidth="1"/>
    <col min="5889" max="5892" width="11.5" style="11" customWidth="1"/>
    <col min="5893" max="5893" width="11.5" style="11" bestFit="1" customWidth="1"/>
    <col min="5894" max="5894" width="19.19921875" style="11" bestFit="1" customWidth="1"/>
    <col min="5895" max="5895" width="10.59765625" style="11" bestFit="1" customWidth="1"/>
    <col min="5896" max="5898" width="9.19921875" style="11" bestFit="1" customWidth="1"/>
    <col min="5899" max="6142" width="8.796875" style="11"/>
    <col min="6143" max="6143" width="3.19921875" style="11" bestFit="1" customWidth="1"/>
    <col min="6144" max="6144" width="14.5" style="11" bestFit="1" customWidth="1"/>
    <col min="6145" max="6148" width="11.5" style="11" customWidth="1"/>
    <col min="6149" max="6149" width="11.5" style="11" bestFit="1" customWidth="1"/>
    <col min="6150" max="6150" width="19.19921875" style="11" bestFit="1" customWidth="1"/>
    <col min="6151" max="6151" width="10.59765625" style="11" bestFit="1" customWidth="1"/>
    <col min="6152" max="6154" width="9.19921875" style="11" bestFit="1" customWidth="1"/>
    <col min="6155" max="6398" width="8.796875" style="11"/>
    <col min="6399" max="6399" width="3.19921875" style="11" bestFit="1" customWidth="1"/>
    <col min="6400" max="6400" width="14.5" style="11" bestFit="1" customWidth="1"/>
    <col min="6401" max="6404" width="11.5" style="11" customWidth="1"/>
    <col min="6405" max="6405" width="11.5" style="11" bestFit="1" customWidth="1"/>
    <col min="6406" max="6406" width="19.19921875" style="11" bestFit="1" customWidth="1"/>
    <col min="6407" max="6407" width="10.59765625" style="11" bestFit="1" customWidth="1"/>
    <col min="6408" max="6410" width="9.19921875" style="11" bestFit="1" customWidth="1"/>
    <col min="6411" max="6654" width="8.796875" style="11"/>
    <col min="6655" max="6655" width="3.19921875" style="11" bestFit="1" customWidth="1"/>
    <col min="6656" max="6656" width="14.5" style="11" bestFit="1" customWidth="1"/>
    <col min="6657" max="6660" width="11.5" style="11" customWidth="1"/>
    <col min="6661" max="6661" width="11.5" style="11" bestFit="1" customWidth="1"/>
    <col min="6662" max="6662" width="19.19921875" style="11" bestFit="1" customWidth="1"/>
    <col min="6663" max="6663" width="10.59765625" style="11" bestFit="1" customWidth="1"/>
    <col min="6664" max="6666" width="9.19921875" style="11" bestFit="1" customWidth="1"/>
    <col min="6667" max="6910" width="8.796875" style="11"/>
    <col min="6911" max="6911" width="3.19921875" style="11" bestFit="1" customWidth="1"/>
    <col min="6912" max="6912" width="14.5" style="11" bestFit="1" customWidth="1"/>
    <col min="6913" max="6916" width="11.5" style="11" customWidth="1"/>
    <col min="6917" max="6917" width="11.5" style="11" bestFit="1" customWidth="1"/>
    <col min="6918" max="6918" width="19.19921875" style="11" bestFit="1" customWidth="1"/>
    <col min="6919" max="6919" width="10.59765625" style="11" bestFit="1" customWidth="1"/>
    <col min="6920" max="6922" width="9.19921875" style="11" bestFit="1" customWidth="1"/>
    <col min="6923" max="7166" width="8.796875" style="11"/>
    <col min="7167" max="7167" width="3.19921875" style="11" bestFit="1" customWidth="1"/>
    <col min="7168" max="7168" width="14.5" style="11" bestFit="1" customWidth="1"/>
    <col min="7169" max="7172" width="11.5" style="11" customWidth="1"/>
    <col min="7173" max="7173" width="11.5" style="11" bestFit="1" customWidth="1"/>
    <col min="7174" max="7174" width="19.19921875" style="11" bestFit="1" customWidth="1"/>
    <col min="7175" max="7175" width="10.59765625" style="11" bestFit="1" customWidth="1"/>
    <col min="7176" max="7178" width="9.19921875" style="11" bestFit="1" customWidth="1"/>
    <col min="7179" max="7422" width="8.796875" style="11"/>
    <col min="7423" max="7423" width="3.19921875" style="11" bestFit="1" customWidth="1"/>
    <col min="7424" max="7424" width="14.5" style="11" bestFit="1" customWidth="1"/>
    <col min="7425" max="7428" width="11.5" style="11" customWidth="1"/>
    <col min="7429" max="7429" width="11.5" style="11" bestFit="1" customWidth="1"/>
    <col min="7430" max="7430" width="19.19921875" style="11" bestFit="1" customWidth="1"/>
    <col min="7431" max="7431" width="10.59765625" style="11" bestFit="1" customWidth="1"/>
    <col min="7432" max="7434" width="9.19921875" style="11" bestFit="1" customWidth="1"/>
    <col min="7435" max="7678" width="8.796875" style="11"/>
    <col min="7679" max="7679" width="3.19921875" style="11" bestFit="1" customWidth="1"/>
    <col min="7680" max="7680" width="14.5" style="11" bestFit="1" customWidth="1"/>
    <col min="7681" max="7684" width="11.5" style="11" customWidth="1"/>
    <col min="7685" max="7685" width="11.5" style="11" bestFit="1" customWidth="1"/>
    <col min="7686" max="7686" width="19.19921875" style="11" bestFit="1" customWidth="1"/>
    <col min="7687" max="7687" width="10.59765625" style="11" bestFit="1" customWidth="1"/>
    <col min="7688" max="7690" width="9.19921875" style="11" bestFit="1" customWidth="1"/>
    <col min="7691" max="7934" width="8.796875" style="11"/>
    <col min="7935" max="7935" width="3.19921875" style="11" bestFit="1" customWidth="1"/>
    <col min="7936" max="7936" width="14.5" style="11" bestFit="1" customWidth="1"/>
    <col min="7937" max="7940" width="11.5" style="11" customWidth="1"/>
    <col min="7941" max="7941" width="11.5" style="11" bestFit="1" customWidth="1"/>
    <col min="7942" max="7942" width="19.19921875" style="11" bestFit="1" customWidth="1"/>
    <col min="7943" max="7943" width="10.59765625" style="11" bestFit="1" customWidth="1"/>
    <col min="7944" max="7946" width="9.19921875" style="11" bestFit="1" customWidth="1"/>
    <col min="7947" max="8190" width="8.796875" style="11"/>
    <col min="8191" max="8191" width="3.19921875" style="11" bestFit="1" customWidth="1"/>
    <col min="8192" max="8192" width="14.5" style="11" bestFit="1" customWidth="1"/>
    <col min="8193" max="8196" width="11.5" style="11" customWidth="1"/>
    <col min="8197" max="8197" width="11.5" style="11" bestFit="1" customWidth="1"/>
    <col min="8198" max="8198" width="19.19921875" style="11" bestFit="1" customWidth="1"/>
    <col min="8199" max="8199" width="10.59765625" style="11" bestFit="1" customWidth="1"/>
    <col min="8200" max="8202" width="9.19921875" style="11" bestFit="1" customWidth="1"/>
    <col min="8203" max="8446" width="8.796875" style="11"/>
    <col min="8447" max="8447" width="3.19921875" style="11" bestFit="1" customWidth="1"/>
    <col min="8448" max="8448" width="14.5" style="11" bestFit="1" customWidth="1"/>
    <col min="8449" max="8452" width="11.5" style="11" customWidth="1"/>
    <col min="8453" max="8453" width="11.5" style="11" bestFit="1" customWidth="1"/>
    <col min="8454" max="8454" width="19.19921875" style="11" bestFit="1" customWidth="1"/>
    <col min="8455" max="8455" width="10.59765625" style="11" bestFit="1" customWidth="1"/>
    <col min="8456" max="8458" width="9.19921875" style="11" bestFit="1" customWidth="1"/>
    <col min="8459" max="8702" width="8.796875" style="11"/>
    <col min="8703" max="8703" width="3.19921875" style="11" bestFit="1" customWidth="1"/>
    <col min="8704" max="8704" width="14.5" style="11" bestFit="1" customWidth="1"/>
    <col min="8705" max="8708" width="11.5" style="11" customWidth="1"/>
    <col min="8709" max="8709" width="11.5" style="11" bestFit="1" customWidth="1"/>
    <col min="8710" max="8710" width="19.19921875" style="11" bestFit="1" customWidth="1"/>
    <col min="8711" max="8711" width="10.59765625" style="11" bestFit="1" customWidth="1"/>
    <col min="8712" max="8714" width="9.19921875" style="11" bestFit="1" customWidth="1"/>
    <col min="8715" max="8958" width="8.796875" style="11"/>
    <col min="8959" max="8959" width="3.19921875" style="11" bestFit="1" customWidth="1"/>
    <col min="8960" max="8960" width="14.5" style="11" bestFit="1" customWidth="1"/>
    <col min="8961" max="8964" width="11.5" style="11" customWidth="1"/>
    <col min="8965" max="8965" width="11.5" style="11" bestFit="1" customWidth="1"/>
    <col min="8966" max="8966" width="19.19921875" style="11" bestFit="1" customWidth="1"/>
    <col min="8967" max="8967" width="10.59765625" style="11" bestFit="1" customWidth="1"/>
    <col min="8968" max="8970" width="9.19921875" style="11" bestFit="1" customWidth="1"/>
    <col min="8971" max="9214" width="8.796875" style="11"/>
    <col min="9215" max="9215" width="3.19921875" style="11" bestFit="1" customWidth="1"/>
    <col min="9216" max="9216" width="14.5" style="11" bestFit="1" customWidth="1"/>
    <col min="9217" max="9220" width="11.5" style="11" customWidth="1"/>
    <col min="9221" max="9221" width="11.5" style="11" bestFit="1" customWidth="1"/>
    <col min="9222" max="9222" width="19.19921875" style="11" bestFit="1" customWidth="1"/>
    <col min="9223" max="9223" width="10.59765625" style="11" bestFit="1" customWidth="1"/>
    <col min="9224" max="9226" width="9.19921875" style="11" bestFit="1" customWidth="1"/>
    <col min="9227" max="9470" width="8.796875" style="11"/>
    <col min="9471" max="9471" width="3.19921875" style="11" bestFit="1" customWidth="1"/>
    <col min="9472" max="9472" width="14.5" style="11" bestFit="1" customWidth="1"/>
    <col min="9473" max="9476" width="11.5" style="11" customWidth="1"/>
    <col min="9477" max="9477" width="11.5" style="11" bestFit="1" customWidth="1"/>
    <col min="9478" max="9478" width="19.19921875" style="11" bestFit="1" customWidth="1"/>
    <col min="9479" max="9479" width="10.59765625" style="11" bestFit="1" customWidth="1"/>
    <col min="9480" max="9482" width="9.19921875" style="11" bestFit="1" customWidth="1"/>
    <col min="9483" max="9726" width="8.796875" style="11"/>
    <col min="9727" max="9727" width="3.19921875" style="11" bestFit="1" customWidth="1"/>
    <col min="9728" max="9728" width="14.5" style="11" bestFit="1" customWidth="1"/>
    <col min="9729" max="9732" width="11.5" style="11" customWidth="1"/>
    <col min="9733" max="9733" width="11.5" style="11" bestFit="1" customWidth="1"/>
    <col min="9734" max="9734" width="19.19921875" style="11" bestFit="1" customWidth="1"/>
    <col min="9735" max="9735" width="10.59765625" style="11" bestFit="1" customWidth="1"/>
    <col min="9736" max="9738" width="9.19921875" style="11" bestFit="1" customWidth="1"/>
    <col min="9739" max="9982" width="8.796875" style="11"/>
    <col min="9983" max="9983" width="3.19921875" style="11" bestFit="1" customWidth="1"/>
    <col min="9984" max="9984" width="14.5" style="11" bestFit="1" customWidth="1"/>
    <col min="9985" max="9988" width="11.5" style="11" customWidth="1"/>
    <col min="9989" max="9989" width="11.5" style="11" bestFit="1" customWidth="1"/>
    <col min="9990" max="9990" width="19.19921875" style="11" bestFit="1" customWidth="1"/>
    <col min="9991" max="9991" width="10.59765625" style="11" bestFit="1" customWidth="1"/>
    <col min="9992" max="9994" width="9.19921875" style="11" bestFit="1" customWidth="1"/>
    <col min="9995" max="10238" width="8.796875" style="11"/>
    <col min="10239" max="10239" width="3.19921875" style="11" bestFit="1" customWidth="1"/>
    <col min="10240" max="10240" width="14.5" style="11" bestFit="1" customWidth="1"/>
    <col min="10241" max="10244" width="11.5" style="11" customWidth="1"/>
    <col min="10245" max="10245" width="11.5" style="11" bestFit="1" customWidth="1"/>
    <col min="10246" max="10246" width="19.19921875" style="11" bestFit="1" customWidth="1"/>
    <col min="10247" max="10247" width="10.59765625" style="11" bestFit="1" customWidth="1"/>
    <col min="10248" max="10250" width="9.19921875" style="11" bestFit="1" customWidth="1"/>
    <col min="10251" max="10494" width="8.796875" style="11"/>
    <col min="10495" max="10495" width="3.19921875" style="11" bestFit="1" customWidth="1"/>
    <col min="10496" max="10496" width="14.5" style="11" bestFit="1" customWidth="1"/>
    <col min="10497" max="10500" width="11.5" style="11" customWidth="1"/>
    <col min="10501" max="10501" width="11.5" style="11" bestFit="1" customWidth="1"/>
    <col min="10502" max="10502" width="19.19921875" style="11" bestFit="1" customWidth="1"/>
    <col min="10503" max="10503" width="10.59765625" style="11" bestFit="1" customWidth="1"/>
    <col min="10504" max="10506" width="9.19921875" style="11" bestFit="1" customWidth="1"/>
    <col min="10507" max="10750" width="8.796875" style="11"/>
    <col min="10751" max="10751" width="3.19921875" style="11" bestFit="1" customWidth="1"/>
    <col min="10752" max="10752" width="14.5" style="11" bestFit="1" customWidth="1"/>
    <col min="10753" max="10756" width="11.5" style="11" customWidth="1"/>
    <col min="10757" max="10757" width="11.5" style="11" bestFit="1" customWidth="1"/>
    <col min="10758" max="10758" width="19.19921875" style="11" bestFit="1" customWidth="1"/>
    <col min="10759" max="10759" width="10.59765625" style="11" bestFit="1" customWidth="1"/>
    <col min="10760" max="10762" width="9.19921875" style="11" bestFit="1" customWidth="1"/>
    <col min="10763" max="11006" width="8.796875" style="11"/>
    <col min="11007" max="11007" width="3.19921875" style="11" bestFit="1" customWidth="1"/>
    <col min="11008" max="11008" width="14.5" style="11" bestFit="1" customWidth="1"/>
    <col min="11009" max="11012" width="11.5" style="11" customWidth="1"/>
    <col min="11013" max="11013" width="11.5" style="11" bestFit="1" customWidth="1"/>
    <col min="11014" max="11014" width="19.19921875" style="11" bestFit="1" customWidth="1"/>
    <col min="11015" max="11015" width="10.59765625" style="11" bestFit="1" customWidth="1"/>
    <col min="11016" max="11018" width="9.19921875" style="11" bestFit="1" customWidth="1"/>
    <col min="11019" max="11262" width="8.796875" style="11"/>
    <col min="11263" max="11263" width="3.19921875" style="11" bestFit="1" customWidth="1"/>
    <col min="11264" max="11264" width="14.5" style="11" bestFit="1" customWidth="1"/>
    <col min="11265" max="11268" width="11.5" style="11" customWidth="1"/>
    <col min="11269" max="11269" width="11.5" style="11" bestFit="1" customWidth="1"/>
    <col min="11270" max="11270" width="19.19921875" style="11" bestFit="1" customWidth="1"/>
    <col min="11271" max="11271" width="10.59765625" style="11" bestFit="1" customWidth="1"/>
    <col min="11272" max="11274" width="9.19921875" style="11" bestFit="1" customWidth="1"/>
    <col min="11275" max="11518" width="8.796875" style="11"/>
    <col min="11519" max="11519" width="3.19921875" style="11" bestFit="1" customWidth="1"/>
    <col min="11520" max="11520" width="14.5" style="11" bestFit="1" customWidth="1"/>
    <col min="11521" max="11524" width="11.5" style="11" customWidth="1"/>
    <col min="11525" max="11525" width="11.5" style="11" bestFit="1" customWidth="1"/>
    <col min="11526" max="11526" width="19.19921875" style="11" bestFit="1" customWidth="1"/>
    <col min="11527" max="11527" width="10.59765625" style="11" bestFit="1" customWidth="1"/>
    <col min="11528" max="11530" width="9.19921875" style="11" bestFit="1" customWidth="1"/>
    <col min="11531" max="11774" width="8.796875" style="11"/>
    <col min="11775" max="11775" width="3.19921875" style="11" bestFit="1" customWidth="1"/>
    <col min="11776" max="11776" width="14.5" style="11" bestFit="1" customWidth="1"/>
    <col min="11777" max="11780" width="11.5" style="11" customWidth="1"/>
    <col min="11781" max="11781" width="11.5" style="11" bestFit="1" customWidth="1"/>
    <col min="11782" max="11782" width="19.19921875" style="11" bestFit="1" customWidth="1"/>
    <col min="11783" max="11783" width="10.59765625" style="11" bestFit="1" customWidth="1"/>
    <col min="11784" max="11786" width="9.19921875" style="11" bestFit="1" customWidth="1"/>
    <col min="11787" max="12030" width="8.796875" style="11"/>
    <col min="12031" max="12031" width="3.19921875" style="11" bestFit="1" customWidth="1"/>
    <col min="12032" max="12032" width="14.5" style="11" bestFit="1" customWidth="1"/>
    <col min="12033" max="12036" width="11.5" style="11" customWidth="1"/>
    <col min="12037" max="12037" width="11.5" style="11" bestFit="1" customWidth="1"/>
    <col min="12038" max="12038" width="19.19921875" style="11" bestFit="1" customWidth="1"/>
    <col min="12039" max="12039" width="10.59765625" style="11" bestFit="1" customWidth="1"/>
    <col min="12040" max="12042" width="9.19921875" style="11" bestFit="1" customWidth="1"/>
    <col min="12043" max="12286" width="8.796875" style="11"/>
    <col min="12287" max="12287" width="3.19921875" style="11" bestFit="1" customWidth="1"/>
    <col min="12288" max="12288" width="14.5" style="11" bestFit="1" customWidth="1"/>
    <col min="12289" max="12292" width="11.5" style="11" customWidth="1"/>
    <col min="12293" max="12293" width="11.5" style="11" bestFit="1" customWidth="1"/>
    <col min="12294" max="12294" width="19.19921875" style="11" bestFit="1" customWidth="1"/>
    <col min="12295" max="12295" width="10.59765625" style="11" bestFit="1" customWidth="1"/>
    <col min="12296" max="12298" width="9.19921875" style="11" bestFit="1" customWidth="1"/>
    <col min="12299" max="12542" width="8.796875" style="11"/>
    <col min="12543" max="12543" width="3.19921875" style="11" bestFit="1" customWidth="1"/>
    <col min="12544" max="12544" width="14.5" style="11" bestFit="1" customWidth="1"/>
    <col min="12545" max="12548" width="11.5" style="11" customWidth="1"/>
    <col min="12549" max="12549" width="11.5" style="11" bestFit="1" customWidth="1"/>
    <col min="12550" max="12550" width="19.19921875" style="11" bestFit="1" customWidth="1"/>
    <col min="12551" max="12551" width="10.59765625" style="11" bestFit="1" customWidth="1"/>
    <col min="12552" max="12554" width="9.19921875" style="11" bestFit="1" customWidth="1"/>
    <col min="12555" max="12798" width="8.796875" style="11"/>
    <col min="12799" max="12799" width="3.19921875" style="11" bestFit="1" customWidth="1"/>
    <col min="12800" max="12800" width="14.5" style="11" bestFit="1" customWidth="1"/>
    <col min="12801" max="12804" width="11.5" style="11" customWidth="1"/>
    <col min="12805" max="12805" width="11.5" style="11" bestFit="1" customWidth="1"/>
    <col min="12806" max="12806" width="19.19921875" style="11" bestFit="1" customWidth="1"/>
    <col min="12807" max="12807" width="10.59765625" style="11" bestFit="1" customWidth="1"/>
    <col min="12808" max="12810" width="9.19921875" style="11" bestFit="1" customWidth="1"/>
    <col min="12811" max="13054" width="8.796875" style="11"/>
    <col min="13055" max="13055" width="3.19921875" style="11" bestFit="1" customWidth="1"/>
    <col min="13056" max="13056" width="14.5" style="11" bestFit="1" customWidth="1"/>
    <col min="13057" max="13060" width="11.5" style="11" customWidth="1"/>
    <col min="13061" max="13061" width="11.5" style="11" bestFit="1" customWidth="1"/>
    <col min="13062" max="13062" width="19.19921875" style="11" bestFit="1" customWidth="1"/>
    <col min="13063" max="13063" width="10.59765625" style="11" bestFit="1" customWidth="1"/>
    <col min="13064" max="13066" width="9.19921875" style="11" bestFit="1" customWidth="1"/>
    <col min="13067" max="13310" width="8.796875" style="11"/>
    <col min="13311" max="13311" width="3.19921875" style="11" bestFit="1" customWidth="1"/>
    <col min="13312" max="13312" width="14.5" style="11" bestFit="1" customWidth="1"/>
    <col min="13313" max="13316" width="11.5" style="11" customWidth="1"/>
    <col min="13317" max="13317" width="11.5" style="11" bestFit="1" customWidth="1"/>
    <col min="13318" max="13318" width="19.19921875" style="11" bestFit="1" customWidth="1"/>
    <col min="13319" max="13319" width="10.59765625" style="11" bestFit="1" customWidth="1"/>
    <col min="13320" max="13322" width="9.19921875" style="11" bestFit="1" customWidth="1"/>
    <col min="13323" max="13566" width="8.796875" style="11"/>
    <col min="13567" max="13567" width="3.19921875" style="11" bestFit="1" customWidth="1"/>
    <col min="13568" max="13568" width="14.5" style="11" bestFit="1" customWidth="1"/>
    <col min="13569" max="13572" width="11.5" style="11" customWidth="1"/>
    <col min="13573" max="13573" width="11.5" style="11" bestFit="1" customWidth="1"/>
    <col min="13574" max="13574" width="19.19921875" style="11" bestFit="1" customWidth="1"/>
    <col min="13575" max="13575" width="10.59765625" style="11" bestFit="1" customWidth="1"/>
    <col min="13576" max="13578" width="9.19921875" style="11" bestFit="1" customWidth="1"/>
    <col min="13579" max="13822" width="8.796875" style="11"/>
    <col min="13823" max="13823" width="3.19921875" style="11" bestFit="1" customWidth="1"/>
    <col min="13824" max="13824" width="14.5" style="11" bestFit="1" customWidth="1"/>
    <col min="13825" max="13828" width="11.5" style="11" customWidth="1"/>
    <col min="13829" max="13829" width="11.5" style="11" bestFit="1" customWidth="1"/>
    <col min="13830" max="13830" width="19.19921875" style="11" bestFit="1" customWidth="1"/>
    <col min="13831" max="13831" width="10.59765625" style="11" bestFit="1" customWidth="1"/>
    <col min="13832" max="13834" width="9.19921875" style="11" bestFit="1" customWidth="1"/>
    <col min="13835" max="14078" width="8.796875" style="11"/>
    <col min="14079" max="14079" width="3.19921875" style="11" bestFit="1" customWidth="1"/>
    <col min="14080" max="14080" width="14.5" style="11" bestFit="1" customWidth="1"/>
    <col min="14081" max="14084" width="11.5" style="11" customWidth="1"/>
    <col min="14085" max="14085" width="11.5" style="11" bestFit="1" customWidth="1"/>
    <col min="14086" max="14086" width="19.19921875" style="11" bestFit="1" customWidth="1"/>
    <col min="14087" max="14087" width="10.59765625" style="11" bestFit="1" customWidth="1"/>
    <col min="14088" max="14090" width="9.19921875" style="11" bestFit="1" customWidth="1"/>
    <col min="14091" max="14334" width="8.796875" style="11"/>
    <col min="14335" max="14335" width="3.19921875" style="11" bestFit="1" customWidth="1"/>
    <col min="14336" max="14336" width="14.5" style="11" bestFit="1" customWidth="1"/>
    <col min="14337" max="14340" width="11.5" style="11" customWidth="1"/>
    <col min="14341" max="14341" width="11.5" style="11" bestFit="1" customWidth="1"/>
    <col min="14342" max="14342" width="19.19921875" style="11" bestFit="1" customWidth="1"/>
    <col min="14343" max="14343" width="10.59765625" style="11" bestFit="1" customWidth="1"/>
    <col min="14344" max="14346" width="9.19921875" style="11" bestFit="1" customWidth="1"/>
    <col min="14347" max="14590" width="8.796875" style="11"/>
    <col min="14591" max="14591" width="3.19921875" style="11" bestFit="1" customWidth="1"/>
    <col min="14592" max="14592" width="14.5" style="11" bestFit="1" customWidth="1"/>
    <col min="14593" max="14596" width="11.5" style="11" customWidth="1"/>
    <col min="14597" max="14597" width="11.5" style="11" bestFit="1" customWidth="1"/>
    <col min="14598" max="14598" width="19.19921875" style="11" bestFit="1" customWidth="1"/>
    <col min="14599" max="14599" width="10.59765625" style="11" bestFit="1" customWidth="1"/>
    <col min="14600" max="14602" width="9.19921875" style="11" bestFit="1" customWidth="1"/>
    <col min="14603" max="14846" width="8.796875" style="11"/>
    <col min="14847" max="14847" width="3.19921875" style="11" bestFit="1" customWidth="1"/>
    <col min="14848" max="14848" width="14.5" style="11" bestFit="1" customWidth="1"/>
    <col min="14849" max="14852" width="11.5" style="11" customWidth="1"/>
    <col min="14853" max="14853" width="11.5" style="11" bestFit="1" customWidth="1"/>
    <col min="14854" max="14854" width="19.19921875" style="11" bestFit="1" customWidth="1"/>
    <col min="14855" max="14855" width="10.59765625" style="11" bestFit="1" customWidth="1"/>
    <col min="14856" max="14858" width="9.19921875" style="11" bestFit="1" customWidth="1"/>
    <col min="14859" max="15102" width="8.796875" style="11"/>
    <col min="15103" max="15103" width="3.19921875" style="11" bestFit="1" customWidth="1"/>
    <col min="15104" max="15104" width="14.5" style="11" bestFit="1" customWidth="1"/>
    <col min="15105" max="15108" width="11.5" style="11" customWidth="1"/>
    <col min="15109" max="15109" width="11.5" style="11" bestFit="1" customWidth="1"/>
    <col min="15110" max="15110" width="19.19921875" style="11" bestFit="1" customWidth="1"/>
    <col min="15111" max="15111" width="10.59765625" style="11" bestFit="1" customWidth="1"/>
    <col min="15112" max="15114" width="9.19921875" style="11" bestFit="1" customWidth="1"/>
    <col min="15115" max="15358" width="8.796875" style="11"/>
    <col min="15359" max="15359" width="3.19921875" style="11" bestFit="1" customWidth="1"/>
    <col min="15360" max="15360" width="14.5" style="11" bestFit="1" customWidth="1"/>
    <col min="15361" max="15364" width="11.5" style="11" customWidth="1"/>
    <col min="15365" max="15365" width="11.5" style="11" bestFit="1" customWidth="1"/>
    <col min="15366" max="15366" width="19.19921875" style="11" bestFit="1" customWidth="1"/>
    <col min="15367" max="15367" width="10.59765625" style="11" bestFit="1" customWidth="1"/>
    <col min="15368" max="15370" width="9.19921875" style="11" bestFit="1" customWidth="1"/>
    <col min="15371" max="15614" width="8.796875" style="11"/>
    <col min="15615" max="15615" width="3.19921875" style="11" bestFit="1" customWidth="1"/>
    <col min="15616" max="15616" width="14.5" style="11" bestFit="1" customWidth="1"/>
    <col min="15617" max="15620" width="11.5" style="11" customWidth="1"/>
    <col min="15621" max="15621" width="11.5" style="11" bestFit="1" customWidth="1"/>
    <col min="15622" max="15622" width="19.19921875" style="11" bestFit="1" customWidth="1"/>
    <col min="15623" max="15623" width="10.59765625" style="11" bestFit="1" customWidth="1"/>
    <col min="15624" max="15626" width="9.19921875" style="11" bestFit="1" customWidth="1"/>
    <col min="15627" max="15870" width="8.796875" style="11"/>
    <col min="15871" max="15871" width="3.19921875" style="11" bestFit="1" customWidth="1"/>
    <col min="15872" max="15872" width="14.5" style="11" bestFit="1" customWidth="1"/>
    <col min="15873" max="15876" width="11.5" style="11" customWidth="1"/>
    <col min="15877" max="15877" width="11.5" style="11" bestFit="1" customWidth="1"/>
    <col min="15878" max="15878" width="19.19921875" style="11" bestFit="1" customWidth="1"/>
    <col min="15879" max="15879" width="10.59765625" style="11" bestFit="1" customWidth="1"/>
    <col min="15880" max="15882" width="9.19921875" style="11" bestFit="1" customWidth="1"/>
    <col min="15883" max="16126" width="8.796875" style="11"/>
    <col min="16127" max="16127" width="3.19921875" style="11" bestFit="1" customWidth="1"/>
    <col min="16128" max="16128" width="14.5" style="11" bestFit="1" customWidth="1"/>
    <col min="16129" max="16132" width="11.5" style="11" customWidth="1"/>
    <col min="16133" max="16133" width="11.5" style="11" bestFit="1" customWidth="1"/>
    <col min="16134" max="16134" width="19.19921875" style="11" bestFit="1" customWidth="1"/>
    <col min="16135" max="16135" width="10.59765625" style="11" bestFit="1" customWidth="1"/>
    <col min="16136" max="16138" width="9.19921875" style="11" bestFit="1" customWidth="1"/>
    <col min="16139" max="16384" width="8.796875" style="11"/>
  </cols>
  <sheetData>
    <row r="1" spans="1:32" ht="6" customHeight="1"/>
    <row r="2" spans="1:32" s="37" customFormat="1" ht="15" customHeight="1" thickBot="1">
      <c r="B2" s="430" t="s">
        <v>95</v>
      </c>
      <c r="C2" s="432" t="s">
        <v>84</v>
      </c>
      <c r="D2" s="819"/>
      <c r="E2" s="39" t="s">
        <v>85</v>
      </c>
      <c r="F2" s="39" t="s">
        <v>86</v>
      </c>
      <c r="J2" s="38">
        <v>45200</v>
      </c>
      <c r="K2" s="37" t="str">
        <f t="shared" ref="K2:K29" si="0">L2&amp;M2&amp;N2&amp;O2</f>
        <v>2023(令和5)年</v>
      </c>
      <c r="L2" s="37">
        <v>2023</v>
      </c>
      <c r="M2" s="37" t="s">
        <v>87</v>
      </c>
      <c r="N2" s="40" t="s">
        <v>136</v>
      </c>
      <c r="O2" s="37" t="s">
        <v>88</v>
      </c>
      <c r="P2" s="37">
        <v>1</v>
      </c>
      <c r="Q2" s="37" t="s">
        <v>89</v>
      </c>
      <c r="R2" s="41">
        <f>IF(E3="","",DATEVALUE(W3&amp;"/"&amp;E3&amp;"/"&amp;1))</f>
        <v>45261</v>
      </c>
      <c r="S2" s="41" t="s">
        <v>90</v>
      </c>
      <c r="T2" s="41">
        <f>IF(E3="","",DATEVALUE(W3&amp;"/"&amp;E3&amp;"/"&amp;1))</f>
        <v>45261</v>
      </c>
      <c r="U2" s="41" t="s">
        <v>90</v>
      </c>
      <c r="V2" s="41"/>
      <c r="W2" s="37" t="s">
        <v>95</v>
      </c>
    </row>
    <row r="3" spans="1:32" s="37" customFormat="1" ht="15" customHeight="1" thickTop="1" thickBot="1">
      <c r="B3" s="431"/>
      <c r="C3" s="820" t="s">
        <v>164</v>
      </c>
      <c r="D3" s="821"/>
      <c r="E3" s="80">
        <v>12</v>
      </c>
      <c r="F3" s="81">
        <v>45275</v>
      </c>
      <c r="J3" s="38">
        <v>45231</v>
      </c>
      <c r="K3" s="37" t="str">
        <f t="shared" si="0"/>
        <v>2024(令和6)年</v>
      </c>
      <c r="L3" s="37">
        <v>2024</v>
      </c>
      <c r="M3" s="37" t="s">
        <v>87</v>
      </c>
      <c r="N3" s="40" t="s">
        <v>137</v>
      </c>
      <c r="O3" s="37" t="s">
        <v>88</v>
      </c>
      <c r="P3" s="37">
        <v>2</v>
      </c>
      <c r="Q3" s="37" t="s">
        <v>91</v>
      </c>
      <c r="R3" s="41">
        <f>IF(R2="","",R2+1)</f>
        <v>45262</v>
      </c>
      <c r="S3" s="41" t="s">
        <v>92</v>
      </c>
      <c r="T3" s="41">
        <f>IF(T2="","",T2+1)</f>
        <v>45262</v>
      </c>
      <c r="U3" s="41" t="s">
        <v>92</v>
      </c>
      <c r="V3" s="41"/>
      <c r="W3" s="37">
        <f>IF(C3="","",VLOOKUP(C3,K:R,2,FALSE))</f>
        <v>2023</v>
      </c>
      <c r="X3" s="37" t="s">
        <v>84</v>
      </c>
      <c r="Y3" s="37">
        <f>IF(E3="","",E3)</f>
        <v>12</v>
      </c>
      <c r="Z3" s="37" t="s">
        <v>85</v>
      </c>
      <c r="AA3" s="41">
        <f>IF(F3="","",F3)</f>
        <v>45275</v>
      </c>
      <c r="AB3" s="41" t="s">
        <v>86</v>
      </c>
      <c r="AC3" s="37" t="str">
        <f>IF(C3="","　　　年",DBCS(VLOOKUP(C3,K:N,4,FALSE))&amp;"年")</f>
        <v>令和５年</v>
      </c>
      <c r="AD3" s="37" t="str">
        <f>IF(E3="","　　　月",DBCS(VLOOKUP(E3,P:Q,2,FALSE)))</f>
        <v>１２月</v>
      </c>
      <c r="AE3" s="41" t="str">
        <f>IF(F3="","　　　日",DBCS(VLOOKUP(F3,T:U,2,FALSE)))</f>
        <v>１５日</v>
      </c>
      <c r="AF3" s="42" t="str">
        <f>IFERROR(AC3&amp;AD3&amp;AE3,"申請日の日付が正しくありません。")</f>
        <v>令和５年１２月１５日</v>
      </c>
    </row>
    <row r="4" spans="1:32" s="37" customFormat="1" ht="15" customHeight="1" thickTop="1">
      <c r="A4" s="334" t="s">
        <v>319</v>
      </c>
      <c r="B4" s="334"/>
      <c r="C4" s="37" t="s">
        <v>165</v>
      </c>
      <c r="J4" s="38">
        <v>45261</v>
      </c>
      <c r="K4" s="37" t="str">
        <f t="shared" si="0"/>
        <v>2025(令和7)年</v>
      </c>
      <c r="L4" s="37">
        <v>2025</v>
      </c>
      <c r="M4" s="37" t="s">
        <v>87</v>
      </c>
      <c r="N4" s="40" t="s">
        <v>138</v>
      </c>
      <c r="O4" s="37" t="s">
        <v>88</v>
      </c>
      <c r="P4" s="37">
        <v>3</v>
      </c>
      <c r="Q4" s="37" t="s">
        <v>93</v>
      </c>
      <c r="R4" s="41">
        <f>IF(R3="","",R3+1)</f>
        <v>45263</v>
      </c>
      <c r="S4" s="41" t="s">
        <v>94</v>
      </c>
      <c r="T4" s="41">
        <f>IF(T3="","",T3+1)</f>
        <v>45263</v>
      </c>
      <c r="U4" s="41" t="s">
        <v>94</v>
      </c>
      <c r="V4" s="41"/>
    </row>
    <row r="5" spans="1:32" s="37" customFormat="1" ht="15" customHeight="1">
      <c r="A5" s="335" t="s">
        <v>320</v>
      </c>
      <c r="B5" s="335"/>
      <c r="J5" s="38">
        <v>45292</v>
      </c>
      <c r="K5" s="37" t="str">
        <f t="shared" si="0"/>
        <v>2026(令和8)年</v>
      </c>
      <c r="L5" s="37">
        <v>2026</v>
      </c>
      <c r="M5" s="37" t="s">
        <v>87</v>
      </c>
      <c r="N5" s="40" t="s">
        <v>139</v>
      </c>
      <c r="O5" s="37" t="s">
        <v>88</v>
      </c>
      <c r="P5" s="37">
        <v>4</v>
      </c>
      <c r="Q5" s="37" t="s">
        <v>96</v>
      </c>
      <c r="R5" s="41">
        <f>IF(R4="","",R4+1)</f>
        <v>45264</v>
      </c>
      <c r="S5" s="41" t="s">
        <v>97</v>
      </c>
      <c r="T5" s="41">
        <f>IF(T4="","",T4+1)</f>
        <v>45264</v>
      </c>
      <c r="U5" s="41" t="s">
        <v>97</v>
      </c>
      <c r="V5" s="41"/>
    </row>
    <row r="6" spans="1:32" s="37" customFormat="1" ht="15" customHeight="1">
      <c r="B6" s="43" t="s">
        <v>102</v>
      </c>
      <c r="C6" s="43" t="s">
        <v>37</v>
      </c>
      <c r="D6" s="816" t="s">
        <v>57</v>
      </c>
      <c r="E6" s="817"/>
      <c r="F6" s="818"/>
      <c r="J6" s="38">
        <v>45323</v>
      </c>
      <c r="K6" s="37" t="str">
        <f t="shared" si="0"/>
        <v>2027(令和9)年</v>
      </c>
      <c r="L6" s="37">
        <v>2027</v>
      </c>
      <c r="M6" s="37" t="s">
        <v>87</v>
      </c>
      <c r="N6" s="40" t="s">
        <v>140</v>
      </c>
      <c r="O6" s="37" t="s">
        <v>88</v>
      </c>
      <c r="P6" s="37">
        <v>5</v>
      </c>
      <c r="Q6" s="37" t="s">
        <v>98</v>
      </c>
      <c r="R6" s="41">
        <f t="shared" ref="R6:R29" si="1">IF(R5="","",R5+1)</f>
        <v>45265</v>
      </c>
      <c r="S6" s="41" t="s">
        <v>99</v>
      </c>
      <c r="T6" s="41">
        <f t="shared" ref="T6:T29" si="2">IF(T5="","",T5+1)</f>
        <v>45265</v>
      </c>
      <c r="U6" s="41" t="s">
        <v>99</v>
      </c>
      <c r="V6" s="41"/>
    </row>
    <row r="7" spans="1:32" s="37" customFormat="1" ht="15" customHeight="1">
      <c r="C7" s="43" t="s">
        <v>38</v>
      </c>
      <c r="D7" s="816" t="s">
        <v>34</v>
      </c>
      <c r="E7" s="817"/>
      <c r="F7" s="818"/>
      <c r="J7" s="38">
        <v>45352</v>
      </c>
      <c r="K7" s="37" t="str">
        <f t="shared" si="0"/>
        <v>2028(令和10)年</v>
      </c>
      <c r="L7" s="37">
        <v>2028</v>
      </c>
      <c r="M7" s="37" t="s">
        <v>87</v>
      </c>
      <c r="N7" s="40" t="s">
        <v>141</v>
      </c>
      <c r="O7" s="37" t="s">
        <v>88</v>
      </c>
      <c r="P7" s="37">
        <v>6</v>
      </c>
      <c r="Q7" s="37" t="s">
        <v>100</v>
      </c>
      <c r="R7" s="41">
        <f t="shared" si="1"/>
        <v>45266</v>
      </c>
      <c r="S7" s="41" t="s">
        <v>101</v>
      </c>
      <c r="T7" s="41">
        <f t="shared" si="2"/>
        <v>45266</v>
      </c>
      <c r="U7" s="41" t="s">
        <v>101</v>
      </c>
      <c r="V7" s="41"/>
    </row>
    <row r="8" spans="1:32" s="37" customFormat="1" ht="15" customHeight="1">
      <c r="C8" s="43" t="s">
        <v>39</v>
      </c>
      <c r="D8" s="816" t="s">
        <v>35</v>
      </c>
      <c r="E8" s="817"/>
      <c r="F8" s="818"/>
      <c r="J8" s="38">
        <v>45383</v>
      </c>
      <c r="K8" s="37" t="str">
        <f t="shared" si="0"/>
        <v>2029(令和11)年</v>
      </c>
      <c r="L8" s="37">
        <v>2029</v>
      </c>
      <c r="M8" s="37" t="s">
        <v>87</v>
      </c>
      <c r="N8" s="40" t="s">
        <v>142</v>
      </c>
      <c r="O8" s="37" t="s">
        <v>88</v>
      </c>
      <c r="P8" s="37">
        <v>7</v>
      </c>
      <c r="Q8" s="37" t="s">
        <v>103</v>
      </c>
      <c r="R8" s="41">
        <f>IF(R7="","",R7+1)</f>
        <v>45267</v>
      </c>
      <c r="S8" s="41" t="s">
        <v>104</v>
      </c>
      <c r="T8" s="41">
        <f>IF(T7="","",T7+1)</f>
        <v>45267</v>
      </c>
      <c r="U8" s="41" t="s">
        <v>104</v>
      </c>
      <c r="V8" s="41"/>
    </row>
    <row r="9" spans="1:32" s="37" customFormat="1" ht="15" customHeight="1">
      <c r="C9" s="43" t="s">
        <v>40</v>
      </c>
      <c r="D9" s="822" t="s">
        <v>36</v>
      </c>
      <c r="E9" s="823"/>
      <c r="F9" s="818"/>
      <c r="J9" s="38">
        <v>45413</v>
      </c>
      <c r="K9" s="37" t="str">
        <f t="shared" si="0"/>
        <v>2030(令和12)年</v>
      </c>
      <c r="L9" s="37">
        <v>2030</v>
      </c>
      <c r="M9" s="37" t="s">
        <v>87</v>
      </c>
      <c r="N9" s="40" t="s">
        <v>143</v>
      </c>
      <c r="O9" s="37" t="s">
        <v>88</v>
      </c>
      <c r="P9" s="37">
        <v>8</v>
      </c>
      <c r="Q9" s="37" t="s">
        <v>105</v>
      </c>
      <c r="R9" s="41">
        <f t="shared" si="1"/>
        <v>45268</v>
      </c>
      <c r="S9" s="41" t="s">
        <v>106</v>
      </c>
      <c r="T9" s="41">
        <f t="shared" si="2"/>
        <v>45268</v>
      </c>
      <c r="U9" s="41" t="s">
        <v>106</v>
      </c>
      <c r="V9" s="41"/>
    </row>
    <row r="10" spans="1:32" s="37" customFormat="1" ht="15" customHeight="1">
      <c r="C10" s="43" t="s">
        <v>47</v>
      </c>
      <c r="D10" s="998"/>
      <c r="E10" s="999"/>
      <c r="F10" s="1000"/>
      <c r="J10" s="38">
        <v>45444</v>
      </c>
      <c r="K10" s="37" t="str">
        <f t="shared" si="0"/>
        <v>2031(令和13)年</v>
      </c>
      <c r="L10" s="37">
        <v>2031</v>
      </c>
      <c r="M10" s="37" t="s">
        <v>87</v>
      </c>
      <c r="N10" s="40" t="s">
        <v>144</v>
      </c>
      <c r="O10" s="37" t="s">
        <v>88</v>
      </c>
      <c r="P10" s="37">
        <v>9</v>
      </c>
      <c r="Q10" s="37" t="s">
        <v>107</v>
      </c>
      <c r="R10" s="41">
        <f t="shared" si="1"/>
        <v>45269</v>
      </c>
      <c r="S10" s="41" t="s">
        <v>108</v>
      </c>
      <c r="T10" s="41">
        <f t="shared" si="2"/>
        <v>45269</v>
      </c>
      <c r="U10" s="41" t="s">
        <v>108</v>
      </c>
      <c r="V10" s="41"/>
    </row>
    <row r="11" spans="1:32" s="37" customFormat="1" ht="15" customHeight="1">
      <c r="C11" s="43" t="s">
        <v>113</v>
      </c>
      <c r="D11" s="1001"/>
      <c r="E11" s="1002"/>
      <c r="F11" s="1000"/>
      <c r="J11" s="38">
        <v>45474</v>
      </c>
      <c r="K11" s="37" t="str">
        <f t="shared" si="0"/>
        <v>2032(令和14)年</v>
      </c>
      <c r="L11" s="37">
        <v>2032</v>
      </c>
      <c r="M11" s="37" t="s">
        <v>87</v>
      </c>
      <c r="N11" s="40" t="s">
        <v>145</v>
      </c>
      <c r="O11" s="37" t="s">
        <v>88</v>
      </c>
      <c r="P11" s="37">
        <v>10</v>
      </c>
      <c r="Q11" s="37" t="s">
        <v>109</v>
      </c>
      <c r="R11" s="41">
        <f t="shared" si="1"/>
        <v>45270</v>
      </c>
      <c r="S11" s="41" t="s">
        <v>110</v>
      </c>
      <c r="T11" s="41">
        <f t="shared" si="2"/>
        <v>45270</v>
      </c>
      <c r="U11" s="41" t="s">
        <v>110</v>
      </c>
      <c r="V11" s="41"/>
    </row>
    <row r="12" spans="1:32" s="37" customFormat="1" ht="15" customHeight="1" thickBot="1">
      <c r="C12" s="43"/>
      <c r="J12" s="38">
        <v>45505</v>
      </c>
      <c r="K12" s="37" t="str">
        <f t="shared" si="0"/>
        <v>2033(令和15)年</v>
      </c>
      <c r="L12" s="37">
        <v>2033</v>
      </c>
      <c r="M12" s="37" t="s">
        <v>87</v>
      </c>
      <c r="N12" s="40" t="s">
        <v>146</v>
      </c>
      <c r="O12" s="37" t="s">
        <v>88</v>
      </c>
      <c r="P12" s="37">
        <v>11</v>
      </c>
      <c r="Q12" s="37" t="s">
        <v>111</v>
      </c>
      <c r="R12" s="41">
        <f t="shared" si="1"/>
        <v>45271</v>
      </c>
      <c r="S12" s="41" t="s">
        <v>112</v>
      </c>
      <c r="T12" s="41">
        <f t="shared" si="2"/>
        <v>45271</v>
      </c>
      <c r="U12" s="41" t="s">
        <v>112</v>
      </c>
      <c r="V12" s="41"/>
    </row>
    <row r="13" spans="1:32" s="37" customFormat="1" ht="15" customHeight="1" thickTop="1" thickBot="1">
      <c r="B13" s="44" t="s">
        <v>117</v>
      </c>
      <c r="C13" s="824">
        <v>45200</v>
      </c>
      <c r="D13" s="825"/>
      <c r="J13" s="38">
        <v>45536</v>
      </c>
      <c r="K13" s="37" t="str">
        <f t="shared" si="0"/>
        <v>2034(令和16)年</v>
      </c>
      <c r="L13" s="37">
        <v>2034</v>
      </c>
      <c r="M13" s="37" t="s">
        <v>87</v>
      </c>
      <c r="N13" s="40" t="s">
        <v>147</v>
      </c>
      <c r="O13" s="37" t="s">
        <v>88</v>
      </c>
      <c r="P13" s="37">
        <v>12</v>
      </c>
      <c r="Q13" s="37" t="s">
        <v>114</v>
      </c>
      <c r="R13" s="41">
        <f t="shared" si="1"/>
        <v>45272</v>
      </c>
      <c r="S13" s="41" t="s">
        <v>115</v>
      </c>
      <c r="T13" s="41">
        <f t="shared" si="2"/>
        <v>45272</v>
      </c>
      <c r="U13" s="41" t="s">
        <v>115</v>
      </c>
      <c r="V13" s="41"/>
    </row>
    <row r="14" spans="1:32" s="37" customFormat="1" ht="15" customHeight="1" thickTop="1" thickBot="1">
      <c r="B14" s="44"/>
      <c r="C14" s="44"/>
      <c r="H14" s="38"/>
      <c r="I14" s="38"/>
      <c r="J14" s="38">
        <v>45566</v>
      </c>
      <c r="K14" s="37" t="str">
        <f t="shared" si="0"/>
        <v>2035(令和17)年</v>
      </c>
      <c r="L14" s="37">
        <v>2035</v>
      </c>
      <c r="M14" s="37" t="s">
        <v>87</v>
      </c>
      <c r="N14" s="40" t="s">
        <v>148</v>
      </c>
      <c r="O14" s="37" t="s">
        <v>88</v>
      </c>
      <c r="R14" s="41">
        <f t="shared" si="1"/>
        <v>45273</v>
      </c>
      <c r="S14" s="41" t="s">
        <v>116</v>
      </c>
      <c r="T14" s="41">
        <f t="shared" si="2"/>
        <v>45273</v>
      </c>
      <c r="U14" s="41" t="s">
        <v>116</v>
      </c>
      <c r="V14" s="41"/>
    </row>
    <row r="15" spans="1:32" ht="40.049999999999997" customHeight="1">
      <c r="A15" s="426" t="s">
        <v>61</v>
      </c>
      <c r="B15" s="427"/>
      <c r="C15" s="297" t="s">
        <v>325</v>
      </c>
      <c r="D15" s="298" t="s">
        <v>327</v>
      </c>
      <c r="E15" s="298" t="s">
        <v>328</v>
      </c>
      <c r="F15" s="299" t="s">
        <v>326</v>
      </c>
      <c r="G15" s="14"/>
      <c r="J15" s="38">
        <v>45597</v>
      </c>
      <c r="K15" s="37" t="str">
        <f t="shared" si="0"/>
        <v>2036(令和18)年</v>
      </c>
      <c r="L15" s="37">
        <v>2036</v>
      </c>
      <c r="M15" s="37" t="s">
        <v>87</v>
      </c>
      <c r="N15" s="40" t="s">
        <v>149</v>
      </c>
      <c r="O15" s="37" t="s">
        <v>88</v>
      </c>
      <c r="R15" s="41">
        <f>IF(R14="","",R14+1)</f>
        <v>45274</v>
      </c>
      <c r="S15" s="41" t="s">
        <v>118</v>
      </c>
      <c r="T15" s="41">
        <f>IF(T14="","",T14+1)</f>
        <v>45274</v>
      </c>
      <c r="U15" s="41" t="s">
        <v>118</v>
      </c>
      <c r="V15" s="41"/>
    </row>
    <row r="16" spans="1:32" ht="40.049999999999997" customHeight="1" thickBot="1">
      <c r="A16" s="428" t="s">
        <v>225</v>
      </c>
      <c r="B16" s="429"/>
      <c r="C16" s="18" t="s">
        <v>330</v>
      </c>
      <c r="D16" s="82" t="s">
        <v>329</v>
      </c>
      <c r="E16" s="82" t="s">
        <v>54</v>
      </c>
      <c r="F16" s="83" t="s">
        <v>324</v>
      </c>
      <c r="G16" s="14"/>
      <c r="J16" s="38">
        <v>45627</v>
      </c>
      <c r="K16" s="37" t="str">
        <f t="shared" si="0"/>
        <v>2037(令和19)年</v>
      </c>
      <c r="L16" s="37">
        <v>2037</v>
      </c>
      <c r="M16" s="37" t="s">
        <v>87</v>
      </c>
      <c r="N16" s="40" t="s">
        <v>150</v>
      </c>
      <c r="O16" s="37" t="s">
        <v>88</v>
      </c>
      <c r="R16" s="41">
        <f>IF(R15="","",R15+1)</f>
        <v>45275</v>
      </c>
      <c r="S16" s="41" t="s">
        <v>119</v>
      </c>
      <c r="T16" s="41">
        <f>IF(T15="","",T15+1)</f>
        <v>45275</v>
      </c>
      <c r="U16" s="41" t="s">
        <v>119</v>
      </c>
      <c r="V16" s="41"/>
    </row>
    <row r="17" spans="1:22" ht="15" customHeight="1">
      <c r="A17" s="15"/>
      <c r="B17" s="14"/>
      <c r="C17" s="17"/>
      <c r="D17" s="17"/>
      <c r="E17" s="17"/>
      <c r="F17" s="17"/>
      <c r="G17" s="119" t="s">
        <v>226</v>
      </c>
      <c r="J17" s="38">
        <v>45658</v>
      </c>
      <c r="K17" s="37" t="str">
        <f t="shared" si="0"/>
        <v>2038(令和20)年</v>
      </c>
      <c r="L17" s="37">
        <v>2038</v>
      </c>
      <c r="M17" s="37" t="s">
        <v>87</v>
      </c>
      <c r="N17" s="40" t="s">
        <v>151</v>
      </c>
      <c r="O17" s="37" t="s">
        <v>88</v>
      </c>
      <c r="R17" s="41">
        <f t="shared" si="1"/>
        <v>45276</v>
      </c>
      <c r="S17" s="41" t="s">
        <v>120</v>
      </c>
      <c r="T17" s="41">
        <f t="shared" si="2"/>
        <v>45276</v>
      </c>
      <c r="U17" s="41" t="s">
        <v>120</v>
      </c>
      <c r="V17" s="41"/>
    </row>
    <row r="18" spans="1:22" ht="30" customHeight="1">
      <c r="A18" s="424" t="s">
        <v>224</v>
      </c>
      <c r="B18" s="425"/>
      <c r="C18" s="184" t="s">
        <v>283</v>
      </c>
      <c r="D18" s="184" t="s">
        <v>282</v>
      </c>
      <c r="E18" s="184" t="s">
        <v>284</v>
      </c>
      <c r="F18" s="184" t="s">
        <v>285</v>
      </c>
      <c r="G18" s="185" t="s">
        <v>65</v>
      </c>
      <c r="J18" s="38">
        <v>45689</v>
      </c>
      <c r="K18" s="37" t="str">
        <f t="shared" si="0"/>
        <v>2039(令和21)年</v>
      </c>
      <c r="L18" s="37">
        <v>2039</v>
      </c>
      <c r="M18" s="37" t="s">
        <v>87</v>
      </c>
      <c r="N18" s="40" t="s">
        <v>152</v>
      </c>
      <c r="O18" s="37" t="s">
        <v>88</v>
      </c>
      <c r="R18" s="41">
        <f t="shared" si="1"/>
        <v>45277</v>
      </c>
      <c r="S18" s="41" t="s">
        <v>121</v>
      </c>
      <c r="T18" s="41">
        <f t="shared" si="2"/>
        <v>45277</v>
      </c>
      <c r="U18" s="41" t="s">
        <v>121</v>
      </c>
      <c r="V18" s="41"/>
    </row>
    <row r="19" spans="1:22" ht="15" customHeight="1">
      <c r="A19" s="9">
        <v>1</v>
      </c>
      <c r="B19" s="12">
        <f>IF($B$33="","",EDATE($B$33,-14))</f>
        <v>44774</v>
      </c>
      <c r="C19" s="84">
        <v>1215000</v>
      </c>
      <c r="D19" s="84">
        <v>283000</v>
      </c>
      <c r="E19" s="84">
        <v>89000</v>
      </c>
      <c r="F19" s="84">
        <v>20000</v>
      </c>
      <c r="G19" s="345">
        <f>SUM(C19:F19)</f>
        <v>1607000</v>
      </c>
      <c r="J19" s="38">
        <v>45717</v>
      </c>
      <c r="K19" s="37" t="str">
        <f t="shared" si="0"/>
        <v>2040(令和22)年</v>
      </c>
      <c r="L19" s="37">
        <v>2040</v>
      </c>
      <c r="M19" s="37" t="s">
        <v>87</v>
      </c>
      <c r="N19" s="40" t="s">
        <v>153</v>
      </c>
      <c r="O19" s="37" t="s">
        <v>88</v>
      </c>
      <c r="R19" s="41">
        <f t="shared" si="1"/>
        <v>45278</v>
      </c>
      <c r="S19" s="41" t="s">
        <v>122</v>
      </c>
      <c r="T19" s="41">
        <f t="shared" si="2"/>
        <v>45278</v>
      </c>
      <c r="U19" s="41" t="s">
        <v>122</v>
      </c>
      <c r="V19" s="41"/>
    </row>
    <row r="20" spans="1:22" ht="15" customHeight="1">
      <c r="A20" s="9">
        <v>2</v>
      </c>
      <c r="B20" s="12">
        <f>IF($B$33="","",EDATE($B$33,-13))</f>
        <v>44805</v>
      </c>
      <c r="C20" s="84">
        <v>1050000</v>
      </c>
      <c r="D20" s="84">
        <v>295000</v>
      </c>
      <c r="E20" s="84">
        <v>83000</v>
      </c>
      <c r="F20" s="84">
        <v>20000</v>
      </c>
      <c r="G20" s="345">
        <f>SUM(C20:F20)</f>
        <v>1448000</v>
      </c>
      <c r="J20" s="38">
        <v>45748</v>
      </c>
      <c r="K20" s="37" t="str">
        <f t="shared" si="0"/>
        <v>2041(令和23)年</v>
      </c>
      <c r="L20" s="37">
        <v>2041</v>
      </c>
      <c r="M20" s="37" t="s">
        <v>87</v>
      </c>
      <c r="N20" s="40" t="s">
        <v>154</v>
      </c>
      <c r="O20" s="37" t="s">
        <v>88</v>
      </c>
      <c r="R20" s="41">
        <f t="shared" si="1"/>
        <v>45279</v>
      </c>
      <c r="S20" s="41" t="s">
        <v>123</v>
      </c>
      <c r="T20" s="41">
        <f t="shared" si="2"/>
        <v>45279</v>
      </c>
      <c r="U20" s="41" t="s">
        <v>123</v>
      </c>
      <c r="V20" s="41"/>
    </row>
    <row r="21" spans="1:22" ht="15" customHeight="1" thickBot="1">
      <c r="A21" s="21">
        <v>3</v>
      </c>
      <c r="B21" s="19">
        <f>IF($B$33="","",EDATE($B$33,-12))</f>
        <v>44835</v>
      </c>
      <c r="C21" s="85">
        <v>1150000</v>
      </c>
      <c r="D21" s="85">
        <v>310000</v>
      </c>
      <c r="E21" s="85">
        <v>78000</v>
      </c>
      <c r="F21" s="85">
        <v>20000</v>
      </c>
      <c r="G21" s="346">
        <f t="shared" ref="G21" si="3">SUM(C21:F21)</f>
        <v>1558000</v>
      </c>
      <c r="J21" s="38">
        <v>45778</v>
      </c>
      <c r="K21" s="37" t="str">
        <f t="shared" si="0"/>
        <v>2042(令和24)年</v>
      </c>
      <c r="L21" s="37">
        <v>2042</v>
      </c>
      <c r="M21" s="37" t="s">
        <v>87</v>
      </c>
      <c r="N21" s="40" t="s">
        <v>155</v>
      </c>
      <c r="O21" s="37" t="s">
        <v>88</v>
      </c>
      <c r="R21" s="41">
        <f t="shared" si="1"/>
        <v>45280</v>
      </c>
      <c r="S21" s="41" t="s">
        <v>124</v>
      </c>
      <c r="T21" s="41">
        <f t="shared" si="2"/>
        <v>45280</v>
      </c>
      <c r="U21" s="41" t="s">
        <v>124</v>
      </c>
      <c r="V21" s="41"/>
    </row>
    <row r="22" spans="1:22" ht="15" customHeight="1" thickTop="1">
      <c r="A22" s="23">
        <v>4</v>
      </c>
      <c r="B22" s="24">
        <f>IF($B$33="","",EDATE($B$33,-11))</f>
        <v>44866</v>
      </c>
      <c r="C22" s="86">
        <v>1140000</v>
      </c>
      <c r="D22" s="86">
        <v>280000</v>
      </c>
      <c r="E22" s="86">
        <v>50000</v>
      </c>
      <c r="F22" s="86">
        <v>20000</v>
      </c>
      <c r="G22" s="347">
        <f>SUM(C22:F22)</f>
        <v>1490000</v>
      </c>
      <c r="J22" s="38">
        <v>45809</v>
      </c>
      <c r="K22" s="37" t="str">
        <f t="shared" si="0"/>
        <v>2043(令和25)年</v>
      </c>
      <c r="L22" s="37">
        <v>2043</v>
      </c>
      <c r="M22" s="37" t="s">
        <v>87</v>
      </c>
      <c r="N22" s="40" t="s">
        <v>156</v>
      </c>
      <c r="O22" s="37" t="s">
        <v>88</v>
      </c>
      <c r="R22" s="41">
        <f t="shared" si="1"/>
        <v>45281</v>
      </c>
      <c r="S22" s="41" t="s">
        <v>125</v>
      </c>
      <c r="T22" s="41">
        <f t="shared" si="2"/>
        <v>45281</v>
      </c>
      <c r="U22" s="41" t="s">
        <v>125</v>
      </c>
      <c r="V22" s="41"/>
    </row>
    <row r="23" spans="1:22" ht="15" customHeight="1">
      <c r="A23" s="25">
        <v>5</v>
      </c>
      <c r="B23" s="12">
        <f>IF($B$33="","",EDATE($B$33,-10))</f>
        <v>44896</v>
      </c>
      <c r="C23" s="84">
        <v>1200000</v>
      </c>
      <c r="D23" s="84">
        <v>270000</v>
      </c>
      <c r="E23" s="84">
        <v>60000</v>
      </c>
      <c r="F23" s="84">
        <v>20000</v>
      </c>
      <c r="G23" s="348">
        <f t="shared" ref="G23:G32" si="4">SUM(C23:F23)</f>
        <v>1550000</v>
      </c>
      <c r="J23" s="38">
        <v>45839</v>
      </c>
      <c r="K23" s="37" t="str">
        <f t="shared" si="0"/>
        <v>2044(令和26)年</v>
      </c>
      <c r="L23" s="37">
        <v>2044</v>
      </c>
      <c r="M23" s="37" t="s">
        <v>87</v>
      </c>
      <c r="N23" s="40" t="s">
        <v>157</v>
      </c>
      <c r="O23" s="37" t="s">
        <v>88</v>
      </c>
      <c r="R23" s="41">
        <f t="shared" si="1"/>
        <v>45282</v>
      </c>
      <c r="S23" s="41" t="s">
        <v>126</v>
      </c>
      <c r="T23" s="41">
        <f t="shared" si="2"/>
        <v>45282</v>
      </c>
      <c r="U23" s="41" t="s">
        <v>126</v>
      </c>
      <c r="V23" s="41"/>
    </row>
    <row r="24" spans="1:22" ht="15" customHeight="1">
      <c r="A24" s="25">
        <v>6</v>
      </c>
      <c r="B24" s="12">
        <f>IF($B$33="","",EDATE($B$33,-9))</f>
        <v>44927</v>
      </c>
      <c r="C24" s="84">
        <v>2000000</v>
      </c>
      <c r="D24" s="84">
        <v>260000</v>
      </c>
      <c r="E24" s="84">
        <v>70000</v>
      </c>
      <c r="F24" s="84">
        <v>20000</v>
      </c>
      <c r="G24" s="348">
        <f t="shared" si="4"/>
        <v>2350000</v>
      </c>
      <c r="J24" s="38">
        <v>45870</v>
      </c>
      <c r="K24" s="37" t="str">
        <f t="shared" si="0"/>
        <v>2045(令和27)年</v>
      </c>
      <c r="L24" s="37">
        <v>2045</v>
      </c>
      <c r="M24" s="37" t="s">
        <v>87</v>
      </c>
      <c r="N24" s="40" t="s">
        <v>158</v>
      </c>
      <c r="O24" s="37" t="s">
        <v>88</v>
      </c>
      <c r="R24" s="41">
        <f t="shared" si="1"/>
        <v>45283</v>
      </c>
      <c r="S24" s="41" t="s">
        <v>127</v>
      </c>
      <c r="T24" s="41">
        <f t="shared" si="2"/>
        <v>45283</v>
      </c>
      <c r="U24" s="41" t="s">
        <v>127</v>
      </c>
      <c r="V24" s="41"/>
    </row>
    <row r="25" spans="1:22" ht="15" customHeight="1">
      <c r="A25" s="25">
        <v>7</v>
      </c>
      <c r="B25" s="12">
        <f>IF($B$33="","",EDATE($B$33,-8))</f>
        <v>44958</v>
      </c>
      <c r="C25" s="84">
        <v>1800000</v>
      </c>
      <c r="D25" s="84">
        <v>250000</v>
      </c>
      <c r="E25" s="84">
        <v>80000</v>
      </c>
      <c r="F25" s="84">
        <v>20000</v>
      </c>
      <c r="G25" s="348">
        <f t="shared" si="4"/>
        <v>2150000</v>
      </c>
      <c r="J25" s="38">
        <v>45901</v>
      </c>
      <c r="K25" s="37" t="str">
        <f t="shared" si="0"/>
        <v>2046(令和28)年</v>
      </c>
      <c r="L25" s="37">
        <v>2046</v>
      </c>
      <c r="M25" s="37" t="s">
        <v>87</v>
      </c>
      <c r="N25" s="40" t="s">
        <v>159</v>
      </c>
      <c r="O25" s="37" t="s">
        <v>88</v>
      </c>
      <c r="R25" s="41">
        <f t="shared" si="1"/>
        <v>45284</v>
      </c>
      <c r="S25" s="41" t="s">
        <v>128</v>
      </c>
      <c r="T25" s="41">
        <f t="shared" si="2"/>
        <v>45284</v>
      </c>
      <c r="U25" s="41" t="s">
        <v>128</v>
      </c>
      <c r="V25" s="41"/>
    </row>
    <row r="26" spans="1:22" ht="15" customHeight="1">
      <c r="A26" s="25">
        <v>8</v>
      </c>
      <c r="B26" s="12">
        <f>IF($B$33="","",EDATE($B$33,-7))</f>
        <v>44986</v>
      </c>
      <c r="C26" s="84">
        <v>1100000</v>
      </c>
      <c r="D26" s="84">
        <v>240000</v>
      </c>
      <c r="E26" s="84">
        <v>90000</v>
      </c>
      <c r="F26" s="84">
        <v>20000</v>
      </c>
      <c r="G26" s="348">
        <f t="shared" si="4"/>
        <v>1450000</v>
      </c>
      <c r="J26" s="38">
        <v>45931</v>
      </c>
      <c r="K26" s="37" t="str">
        <f t="shared" si="0"/>
        <v>2047(令和29)年</v>
      </c>
      <c r="L26" s="37">
        <v>2047</v>
      </c>
      <c r="M26" s="37" t="s">
        <v>87</v>
      </c>
      <c r="N26" s="40" t="s">
        <v>160</v>
      </c>
      <c r="O26" s="37" t="s">
        <v>88</v>
      </c>
      <c r="R26" s="41">
        <f t="shared" si="1"/>
        <v>45285</v>
      </c>
      <c r="S26" s="41" t="s">
        <v>129</v>
      </c>
      <c r="T26" s="41">
        <f t="shared" si="2"/>
        <v>45285</v>
      </c>
      <c r="U26" s="41" t="s">
        <v>129</v>
      </c>
      <c r="V26" s="41"/>
    </row>
    <row r="27" spans="1:22" ht="15" customHeight="1">
      <c r="A27" s="25">
        <v>9</v>
      </c>
      <c r="B27" s="12">
        <f>IF($B$33="","",EDATE($B$33,-6))</f>
        <v>45017</v>
      </c>
      <c r="C27" s="84">
        <v>800000</v>
      </c>
      <c r="D27" s="84">
        <v>230000</v>
      </c>
      <c r="E27" s="84">
        <v>300000</v>
      </c>
      <c r="F27" s="84">
        <v>20000</v>
      </c>
      <c r="G27" s="348">
        <f t="shared" si="4"/>
        <v>1350000</v>
      </c>
      <c r="J27" s="38">
        <v>45962</v>
      </c>
      <c r="K27" s="37" t="str">
        <f t="shared" si="0"/>
        <v>2048(令和30)年</v>
      </c>
      <c r="L27" s="37">
        <v>2048</v>
      </c>
      <c r="M27" s="37" t="s">
        <v>87</v>
      </c>
      <c r="N27" s="40" t="s">
        <v>161</v>
      </c>
      <c r="O27" s="37" t="s">
        <v>88</v>
      </c>
      <c r="R27" s="41">
        <f t="shared" si="1"/>
        <v>45286</v>
      </c>
      <c r="S27" s="41" t="s">
        <v>130</v>
      </c>
      <c r="T27" s="41">
        <f t="shared" si="2"/>
        <v>45286</v>
      </c>
      <c r="U27" s="41" t="s">
        <v>130</v>
      </c>
      <c r="V27" s="41"/>
    </row>
    <row r="28" spans="1:22" ht="15" customHeight="1">
      <c r="A28" s="25">
        <v>10</v>
      </c>
      <c r="B28" s="12">
        <f>IF($B$33="","",EDATE($B$33,-5))</f>
        <v>45047</v>
      </c>
      <c r="C28" s="84">
        <v>900000</v>
      </c>
      <c r="D28" s="84">
        <v>220000</v>
      </c>
      <c r="E28" s="84">
        <v>400000</v>
      </c>
      <c r="F28" s="84">
        <v>20000</v>
      </c>
      <c r="G28" s="348">
        <f t="shared" si="4"/>
        <v>1540000</v>
      </c>
      <c r="J28" s="38">
        <v>45992</v>
      </c>
      <c r="K28" s="37" t="str">
        <f t="shared" si="0"/>
        <v>2049(令和31)年</v>
      </c>
      <c r="L28" s="37">
        <v>2049</v>
      </c>
      <c r="M28" s="37" t="s">
        <v>87</v>
      </c>
      <c r="N28" s="40" t="s">
        <v>162</v>
      </c>
      <c r="O28" s="37" t="s">
        <v>88</v>
      </c>
      <c r="R28" s="41">
        <f t="shared" si="1"/>
        <v>45287</v>
      </c>
      <c r="S28" s="41" t="s">
        <v>131</v>
      </c>
      <c r="T28" s="41">
        <f t="shared" si="2"/>
        <v>45287</v>
      </c>
      <c r="U28" s="41" t="s">
        <v>131</v>
      </c>
      <c r="V28" s="41"/>
    </row>
    <row r="29" spans="1:22" ht="15" customHeight="1">
      <c r="A29" s="25">
        <v>11</v>
      </c>
      <c r="B29" s="12">
        <f>IF($B$33="","",EDATE($B$33,-4))</f>
        <v>45078</v>
      </c>
      <c r="C29" s="84">
        <v>950000</v>
      </c>
      <c r="D29" s="84">
        <v>210000</v>
      </c>
      <c r="E29" s="84">
        <v>350000</v>
      </c>
      <c r="F29" s="84">
        <v>20000</v>
      </c>
      <c r="G29" s="348">
        <f t="shared" si="4"/>
        <v>1530000</v>
      </c>
      <c r="J29" s="38">
        <v>46023</v>
      </c>
      <c r="K29" s="37" t="str">
        <f t="shared" si="0"/>
        <v>2050(令和32)年</v>
      </c>
      <c r="L29" s="37">
        <v>2050</v>
      </c>
      <c r="M29" s="37" t="s">
        <v>87</v>
      </c>
      <c r="N29" s="40" t="s">
        <v>163</v>
      </c>
      <c r="O29" s="37" t="s">
        <v>88</v>
      </c>
      <c r="R29" s="41">
        <f t="shared" si="1"/>
        <v>45288</v>
      </c>
      <c r="S29" s="41" t="s">
        <v>132</v>
      </c>
      <c r="T29" s="41">
        <f t="shared" si="2"/>
        <v>45288</v>
      </c>
      <c r="U29" s="41" t="s">
        <v>132</v>
      </c>
      <c r="V29" s="41"/>
    </row>
    <row r="30" spans="1:22" ht="15" customHeight="1">
      <c r="A30" s="25">
        <v>12</v>
      </c>
      <c r="B30" s="12">
        <f>IF($B$33="","",EDATE($B$33,-3))</f>
        <v>45108</v>
      </c>
      <c r="C30" s="84">
        <v>880000</v>
      </c>
      <c r="D30" s="84">
        <v>200000</v>
      </c>
      <c r="E30" s="84">
        <v>150000</v>
      </c>
      <c r="F30" s="84">
        <v>20000</v>
      </c>
      <c r="G30" s="348">
        <f t="shared" si="4"/>
        <v>1250000</v>
      </c>
      <c r="J30" s="38">
        <v>46054</v>
      </c>
      <c r="R30" s="41">
        <f>IF(R2="","",IF(OR(R29="",EOMONTH(R2,0)=R29),"",R29+1))</f>
        <v>45289</v>
      </c>
      <c r="S30" s="41" t="s">
        <v>133</v>
      </c>
      <c r="T30" s="41">
        <f>IF(T2="","",IF(OR(T29="",EOMONTH(T2,0)=T29),"",T29+1))</f>
        <v>45289</v>
      </c>
      <c r="U30" s="41" t="s">
        <v>133</v>
      </c>
      <c r="V30" s="41"/>
    </row>
    <row r="31" spans="1:22" ht="15" customHeight="1">
      <c r="A31" s="25">
        <v>13</v>
      </c>
      <c r="B31" s="12">
        <f>IF($B$33="","",EDATE($B$33,-2))</f>
        <v>45139</v>
      </c>
      <c r="C31" s="84">
        <v>1050000</v>
      </c>
      <c r="D31" s="84">
        <v>248000</v>
      </c>
      <c r="E31" s="84">
        <v>79000</v>
      </c>
      <c r="F31" s="84">
        <v>20000</v>
      </c>
      <c r="G31" s="348">
        <f>SUM(C31:F31)</f>
        <v>1397000</v>
      </c>
      <c r="J31" s="38">
        <v>46082</v>
      </c>
      <c r="R31" s="41">
        <f>IF(R2="","",IF(OR(R30="",EOMONTH(R2,0)=R30),"",R30+1))</f>
        <v>45290</v>
      </c>
      <c r="S31" s="41" t="s">
        <v>134</v>
      </c>
      <c r="T31" s="41">
        <f>IF(T2="","",IF(OR(T30="",EOMONTH(T2,0)=T30),"",T30+1))</f>
        <v>45290</v>
      </c>
      <c r="U31" s="41" t="s">
        <v>134</v>
      </c>
      <c r="V31" s="41"/>
    </row>
    <row r="32" spans="1:22" ht="15" customHeight="1">
      <c r="A32" s="25">
        <v>14</v>
      </c>
      <c r="B32" s="12">
        <f>IF($B$33="","",EDATE($B$33,-1))</f>
        <v>45170</v>
      </c>
      <c r="C32" s="84">
        <v>1010000</v>
      </c>
      <c r="D32" s="84">
        <v>242000</v>
      </c>
      <c r="E32" s="84">
        <v>58000</v>
      </c>
      <c r="F32" s="84">
        <v>20000</v>
      </c>
      <c r="G32" s="348">
        <f t="shared" si="4"/>
        <v>1330000</v>
      </c>
      <c r="J32" s="38">
        <v>46113</v>
      </c>
      <c r="R32" s="41">
        <f>IF(R2="","",IF(OR(R31="",EOMONTH(R2,0)=R31),"",R31+1))</f>
        <v>45291</v>
      </c>
      <c r="S32" s="41" t="s">
        <v>135</v>
      </c>
      <c r="T32" s="41">
        <f>IF(T2="","",IF(OR(T31="",EOMONTH(T2,0)=T31),"",T31+1))</f>
        <v>45291</v>
      </c>
      <c r="U32" s="41" t="s">
        <v>135</v>
      </c>
      <c r="V32" s="41"/>
    </row>
    <row r="33" spans="1:22" ht="15" customHeight="1" thickBot="1">
      <c r="A33" s="26">
        <v>15</v>
      </c>
      <c r="B33" s="300">
        <f>IF($C$13="","",EDATE($C$13,0))</f>
        <v>45200</v>
      </c>
      <c r="C33" s="88">
        <v>1130000</v>
      </c>
      <c r="D33" s="88">
        <v>226000</v>
      </c>
      <c r="E33" s="88">
        <v>42000</v>
      </c>
      <c r="F33" s="88">
        <v>20000</v>
      </c>
      <c r="G33" s="349">
        <f>SUM(C33:F33)</f>
        <v>1418000</v>
      </c>
      <c r="J33" s="38">
        <v>46143</v>
      </c>
      <c r="S33" s="41"/>
      <c r="U33" s="41"/>
      <c r="V33" s="41"/>
    </row>
    <row r="34" spans="1:22" ht="15" customHeight="1" thickTop="1">
      <c r="A34" s="22"/>
      <c r="B34" s="20" t="s">
        <v>52</v>
      </c>
      <c r="C34" s="336">
        <f>IF(OR(C22="",C23="",C24="",C25="",C26="",C27="",C28="",C29="",C30="",C31="",C32="",C33=""),"",SUM(C22:C33))</f>
        <v>13960000</v>
      </c>
      <c r="D34" s="336">
        <f>IF(OR(D22="",D23="",D24="",D25="",D26="",D27="",D28="",D29="",D30="",D31="",D32="",D33=""),"",SUM(D22:D33))</f>
        <v>2876000</v>
      </c>
      <c r="E34" s="336">
        <f>IF(OR(E22="",E23="",E24="",E25="",E26="",E27="",E28="",E29="",E30="",E31="",E32="",E33=""),"",SUM(E22:E33))</f>
        <v>1729000</v>
      </c>
      <c r="F34" s="336">
        <f>IF(OR(F22="",F23="",F24="",F25="",F26="",F27="",F28="",F29="",F30="",F31="",F32="",F33=""),"",SUM(F22:F33))</f>
        <v>240000</v>
      </c>
      <c r="G34" s="336">
        <f>IF(SUM(G22:G33)=0,"",SUM(G22:G33))</f>
        <v>18805000</v>
      </c>
      <c r="J34" s="38">
        <v>46174</v>
      </c>
      <c r="S34" s="41"/>
      <c r="U34" s="41"/>
      <c r="V34" s="41"/>
    </row>
    <row r="35" spans="1:22" ht="15" customHeight="1">
      <c r="A35" s="10"/>
      <c r="B35" s="9" t="s">
        <v>41</v>
      </c>
      <c r="C35" s="337">
        <f>IF(C34="","",C34/$G$34*100)</f>
        <v>74.235575644775338</v>
      </c>
      <c r="D35" s="337">
        <f>IF(D34="","",D34/$G$34*100)</f>
        <v>15.293804839138527</v>
      </c>
      <c r="E35" s="337">
        <f>IF(E34="","",E34/$G$34*100)</f>
        <v>9.1943632012762571</v>
      </c>
      <c r="F35" s="337">
        <f>IF(F34="","",F34/$G$34*100)</f>
        <v>1.2762563148098909</v>
      </c>
      <c r="G35" s="337">
        <f>IF(G34="","",ROUND(G34/$G$34*100,2))</f>
        <v>100</v>
      </c>
      <c r="J35" s="38">
        <v>46204</v>
      </c>
      <c r="S35" s="41"/>
      <c r="U35" s="41"/>
      <c r="V35" s="41"/>
    </row>
    <row r="36" spans="1:22" ht="15" customHeight="1">
      <c r="J36" s="38">
        <v>46235</v>
      </c>
      <c r="S36" s="41"/>
      <c r="U36" s="41"/>
      <c r="V36" s="41"/>
    </row>
    <row r="37" spans="1:22" ht="15" customHeight="1">
      <c r="J37" s="38">
        <v>46266</v>
      </c>
      <c r="S37" s="41"/>
      <c r="U37" s="41"/>
      <c r="V37" s="41"/>
    </row>
    <row r="38" spans="1:22" ht="15" customHeight="1">
      <c r="J38" s="38">
        <v>46296</v>
      </c>
      <c r="S38" s="41"/>
      <c r="U38" s="41"/>
      <c r="V38" s="41"/>
    </row>
    <row r="39" spans="1:22" ht="15" customHeight="1">
      <c r="J39" s="38">
        <v>46327</v>
      </c>
      <c r="S39" s="41"/>
      <c r="U39" s="41"/>
      <c r="V39" s="41"/>
    </row>
    <row r="40" spans="1:22" ht="15" customHeight="1">
      <c r="J40" s="38">
        <v>46357</v>
      </c>
      <c r="S40" s="41"/>
      <c r="U40" s="41"/>
      <c r="V40" s="41"/>
    </row>
    <row r="41" spans="1:22" ht="15" customHeight="1">
      <c r="J41" s="38">
        <v>46388</v>
      </c>
      <c r="S41" s="41"/>
      <c r="U41" s="41"/>
      <c r="V41" s="41"/>
    </row>
    <row r="42" spans="1:22" ht="15" customHeight="1">
      <c r="J42" s="38">
        <v>46419</v>
      </c>
      <c r="S42" s="41"/>
      <c r="U42" s="41"/>
      <c r="V42" s="41"/>
    </row>
    <row r="43" spans="1:22" ht="15" customHeight="1">
      <c r="J43" s="38">
        <v>46447</v>
      </c>
      <c r="S43" s="41"/>
      <c r="U43" s="41"/>
      <c r="V43" s="41"/>
    </row>
    <row r="44" spans="1:22" ht="15" customHeight="1">
      <c r="S44" s="41"/>
      <c r="U44" s="41"/>
      <c r="V44" s="41"/>
    </row>
    <row r="45" spans="1:22" ht="15" customHeight="1">
      <c r="S45" s="41"/>
      <c r="U45" s="41"/>
      <c r="V45" s="41"/>
    </row>
    <row r="46" spans="1:22" ht="15" customHeight="1">
      <c r="S46" s="41"/>
      <c r="U46" s="41"/>
      <c r="V46" s="41"/>
    </row>
    <row r="47" spans="1:22" ht="15" customHeight="1">
      <c r="S47" s="41"/>
      <c r="U47" s="41"/>
      <c r="V47" s="41"/>
    </row>
    <row r="48" spans="1:22" ht="15" customHeight="1">
      <c r="S48" s="41"/>
      <c r="U48" s="41"/>
      <c r="V48" s="41"/>
    </row>
    <row r="49" spans="19:22" ht="15" customHeight="1">
      <c r="S49" s="41"/>
      <c r="U49" s="41"/>
      <c r="V49" s="41"/>
    </row>
    <row r="50" spans="19:22" ht="15" customHeight="1">
      <c r="S50" s="41"/>
      <c r="U50" s="41"/>
      <c r="V50" s="41"/>
    </row>
    <row r="51" spans="19:22" ht="15" customHeight="1">
      <c r="S51" s="41"/>
      <c r="U51" s="41"/>
      <c r="V51" s="41"/>
    </row>
    <row r="52" spans="19:22" ht="15" customHeight="1">
      <c r="S52" s="41"/>
      <c r="U52" s="41"/>
      <c r="V52" s="41"/>
    </row>
    <row r="53" spans="19:22" ht="15" customHeight="1">
      <c r="S53" s="41"/>
      <c r="U53" s="41"/>
      <c r="V53" s="41"/>
    </row>
    <row r="54" spans="19:22" ht="15" customHeight="1">
      <c r="S54" s="41"/>
      <c r="U54" s="41"/>
      <c r="V54" s="41"/>
    </row>
    <row r="55" spans="19:22" ht="15" customHeight="1">
      <c r="S55" s="41"/>
      <c r="U55" s="41"/>
      <c r="V55" s="41"/>
    </row>
    <row r="56" spans="19:22" ht="15" customHeight="1">
      <c r="S56" s="41"/>
      <c r="U56" s="41"/>
      <c r="V56" s="41"/>
    </row>
    <row r="57" spans="19:22" ht="15" customHeight="1">
      <c r="S57" s="41"/>
      <c r="U57" s="41"/>
      <c r="V57" s="41"/>
    </row>
    <row r="58" spans="19:22" ht="15" customHeight="1">
      <c r="S58" s="41"/>
      <c r="U58" s="41"/>
      <c r="V58" s="41"/>
    </row>
    <row r="59" spans="19:22" ht="15" customHeight="1">
      <c r="S59" s="41"/>
      <c r="U59" s="41"/>
      <c r="V59" s="41"/>
    </row>
    <row r="60" spans="19:22" ht="15" customHeight="1">
      <c r="S60" s="41"/>
      <c r="U60" s="41"/>
      <c r="V60" s="41"/>
    </row>
    <row r="61" spans="19:22" ht="15" customHeight="1">
      <c r="S61" s="41"/>
      <c r="U61" s="41"/>
      <c r="V61" s="41"/>
    </row>
    <row r="62" spans="19:22" ht="15" customHeight="1">
      <c r="S62" s="41"/>
      <c r="U62" s="41"/>
      <c r="V62" s="41"/>
    </row>
    <row r="63" spans="19:22" ht="15" customHeight="1">
      <c r="S63" s="41"/>
      <c r="U63" s="41"/>
      <c r="V63" s="41"/>
    </row>
    <row r="64" spans="19:22" ht="15" customHeight="1">
      <c r="S64" s="41"/>
      <c r="U64" s="41"/>
      <c r="V64" s="41"/>
    </row>
    <row r="65" spans="19:22" ht="15" customHeight="1">
      <c r="S65" s="41"/>
      <c r="U65" s="41"/>
      <c r="V65" s="41"/>
    </row>
    <row r="66" spans="19:22" ht="15" customHeight="1">
      <c r="S66" s="41"/>
      <c r="U66" s="41"/>
      <c r="V66" s="41"/>
    </row>
    <row r="67" spans="19:22" ht="15" customHeight="1">
      <c r="S67" s="41"/>
      <c r="U67" s="41"/>
      <c r="V67" s="41"/>
    </row>
    <row r="68" spans="19:22" ht="15" customHeight="1">
      <c r="S68" s="41"/>
      <c r="U68" s="41"/>
      <c r="V68" s="41"/>
    </row>
    <row r="69" spans="19:22" ht="15" customHeight="1">
      <c r="S69" s="41"/>
      <c r="U69" s="41"/>
      <c r="V69" s="41"/>
    </row>
    <row r="70" spans="19:22" ht="15" customHeight="1">
      <c r="S70" s="41"/>
      <c r="U70" s="41"/>
      <c r="V70" s="41"/>
    </row>
    <row r="71" spans="19:22" ht="15" customHeight="1">
      <c r="S71" s="41"/>
      <c r="U71" s="41"/>
      <c r="V71" s="41"/>
    </row>
    <row r="72" spans="19:22" ht="15" customHeight="1">
      <c r="S72" s="41"/>
      <c r="U72" s="41"/>
      <c r="V72" s="41"/>
    </row>
    <row r="73" spans="19:22" ht="15" customHeight="1">
      <c r="S73" s="41"/>
      <c r="U73" s="41"/>
      <c r="V73" s="41"/>
    </row>
    <row r="74" spans="19:22" ht="15" customHeight="1">
      <c r="S74" s="41"/>
      <c r="U74" s="41"/>
      <c r="V74" s="41"/>
    </row>
    <row r="75" spans="19:22" ht="15" customHeight="1">
      <c r="S75" s="41"/>
      <c r="U75" s="41"/>
      <c r="V75" s="41"/>
    </row>
    <row r="76" spans="19:22" ht="15" customHeight="1">
      <c r="S76" s="41"/>
      <c r="U76" s="41"/>
      <c r="V76" s="41"/>
    </row>
    <row r="77" spans="19:22" ht="15" customHeight="1">
      <c r="S77" s="41"/>
      <c r="U77" s="41"/>
      <c r="V77" s="41"/>
    </row>
    <row r="78" spans="19:22" ht="15" customHeight="1">
      <c r="S78" s="41"/>
      <c r="U78" s="41"/>
      <c r="V78" s="41"/>
    </row>
    <row r="79" spans="19:22" ht="15" customHeight="1">
      <c r="S79" s="41"/>
      <c r="U79" s="41"/>
      <c r="V79" s="41"/>
    </row>
    <row r="80" spans="19:22" ht="15" customHeight="1">
      <c r="S80" s="41"/>
      <c r="U80" s="41"/>
      <c r="V80" s="41"/>
    </row>
    <row r="81" spans="19:22" ht="15" customHeight="1">
      <c r="S81" s="41"/>
      <c r="U81" s="41"/>
      <c r="V81" s="41"/>
    </row>
    <row r="82" spans="19:22" ht="15" customHeight="1">
      <c r="S82" s="41"/>
      <c r="U82" s="41"/>
      <c r="V82" s="41"/>
    </row>
    <row r="83" spans="19:22" ht="15" customHeight="1">
      <c r="S83" s="41"/>
      <c r="U83" s="41"/>
      <c r="V83" s="41"/>
    </row>
    <row r="84" spans="19:22" ht="15" customHeight="1">
      <c r="S84" s="41"/>
      <c r="U84" s="41"/>
      <c r="V84" s="41"/>
    </row>
    <row r="85" spans="19:22" ht="15" customHeight="1">
      <c r="S85" s="41"/>
      <c r="U85" s="41"/>
      <c r="V85" s="41"/>
    </row>
    <row r="86" spans="19:22" ht="15" customHeight="1">
      <c r="S86" s="41"/>
      <c r="U86" s="41"/>
      <c r="V86" s="41"/>
    </row>
    <row r="87" spans="19:22" ht="15" customHeight="1">
      <c r="V87" s="41"/>
    </row>
    <row r="88" spans="19:22" ht="15" customHeight="1">
      <c r="V88" s="41"/>
    </row>
    <row r="89" spans="19:22" ht="15" customHeight="1">
      <c r="V89" s="41"/>
    </row>
    <row r="90" spans="19:22" ht="15" customHeight="1">
      <c r="V90" s="41"/>
    </row>
    <row r="91" spans="19:22" ht="15" customHeight="1">
      <c r="V91" s="41"/>
    </row>
    <row r="92" spans="19:22" ht="15" customHeight="1">
      <c r="V92" s="41"/>
    </row>
    <row r="93" spans="19:22" ht="15" customHeight="1">
      <c r="V93" s="41"/>
    </row>
  </sheetData>
  <sheetProtection algorithmName="SHA-512" hashValue="WyR70gQxxN1IK2M9FwpWADp4XfqFzt/9SmRP408LArS+lSg+8qdxZeea5fUg0Sj7WfgHgCAMJ4ZGng3dkU0knQ==" saltValue="jMgd4MjCJGl567qDOxccbw==" spinCount="100000" sheet="1" objects="1" scenarios="1"/>
  <mergeCells count="13">
    <mergeCell ref="A18:B18"/>
    <mergeCell ref="D9:F9"/>
    <mergeCell ref="D10:F10"/>
    <mergeCell ref="D11:F11"/>
    <mergeCell ref="C13:D13"/>
    <mergeCell ref="A15:B15"/>
    <mergeCell ref="A16:B16"/>
    <mergeCell ref="D8:F8"/>
    <mergeCell ref="B2:B3"/>
    <mergeCell ref="C2:D2"/>
    <mergeCell ref="C3:D3"/>
    <mergeCell ref="D6:F6"/>
    <mergeCell ref="D7:F7"/>
  </mergeCells>
  <phoneticPr fontId="1"/>
  <conditionalFormatting sqref="C15:C16">
    <cfRule type="containsBlanks" dxfId="18" priority="11">
      <formula>LEN(TRIM(C15))=0</formula>
    </cfRule>
  </conditionalFormatting>
  <conditionalFormatting sqref="C19:C21 C31:C33">
    <cfRule type="containsBlanks" dxfId="17" priority="12">
      <formula>LEN(TRIM(C19))=0</formula>
    </cfRule>
  </conditionalFormatting>
  <conditionalFormatting sqref="E15:F16">
    <cfRule type="containsBlanks" dxfId="16" priority="10">
      <formula>LEN(TRIM(E15))=0</formula>
    </cfRule>
  </conditionalFormatting>
  <conditionalFormatting sqref="E19:F33">
    <cfRule type="containsBlanks" dxfId="15" priority="9">
      <formula>LEN(TRIM(E19))=0</formula>
    </cfRule>
  </conditionalFormatting>
  <conditionalFormatting sqref="D10:F11">
    <cfRule type="containsBlanks" dxfId="14" priority="7">
      <formula>LEN(TRIM(D10))=0</formula>
    </cfRule>
  </conditionalFormatting>
  <conditionalFormatting sqref="C3:F3">
    <cfRule type="containsBlanks" dxfId="13" priority="8">
      <formula>LEN(TRIM(C3))=0</formula>
    </cfRule>
  </conditionalFormatting>
  <conditionalFormatting sqref="C13:D13">
    <cfRule type="containsBlanks" dxfId="12" priority="6">
      <formula>LEN(TRIM(C13))=0</formula>
    </cfRule>
  </conditionalFormatting>
  <conditionalFormatting sqref="D6:F9">
    <cfRule type="containsBlanks" dxfId="11" priority="5">
      <formula>LEN(TRIM(D6))=0</formula>
    </cfRule>
  </conditionalFormatting>
  <conditionalFormatting sqref="D15:D16">
    <cfRule type="containsBlanks" dxfId="10" priority="4">
      <formula>LEN(TRIM(D15))=0</formula>
    </cfRule>
  </conditionalFormatting>
  <conditionalFormatting sqref="D19:D21 D31:D33">
    <cfRule type="containsBlanks" dxfId="9" priority="3">
      <formula>LEN(TRIM(D19))=0</formula>
    </cfRule>
  </conditionalFormatting>
  <conditionalFormatting sqref="C22:D30">
    <cfRule type="containsBlanks" dxfId="8" priority="1">
      <formula>LEN(TRIM(C22))=0</formula>
    </cfRule>
    <cfRule type="containsBlanks" priority="2">
      <formula>LEN(TRIM(C22))=0</formula>
    </cfRule>
  </conditionalFormatting>
  <dataValidations count="4">
    <dataValidation type="list" allowBlank="1" showInputMessage="1" showErrorMessage="1" sqref="C3:D3" xr:uid="{ACDD0B0B-241A-4E40-8346-6A63994FA6F7}">
      <formula1>$K$2:$K$6</formula1>
    </dataValidation>
    <dataValidation type="list" allowBlank="1" showInputMessage="1" showErrorMessage="1" sqref="F3" xr:uid="{B09D6201-1458-400D-A60E-70DEFAA9A714}">
      <formula1>$T$2:$T$32</formula1>
    </dataValidation>
    <dataValidation type="list" allowBlank="1" showInputMessage="1" showErrorMessage="1" sqref="E3" xr:uid="{D2250438-AFCF-49A7-BF4C-CB2543130C7E}">
      <formula1>$P$2:$P$13</formula1>
    </dataValidation>
    <dataValidation type="list" allowBlank="1" showInputMessage="1" showErrorMessage="1" sqref="C13:D13" xr:uid="{EFD9F0C4-99A5-43D5-A547-8576935F816E}">
      <formula1>$J$1:$J$43</formula1>
    </dataValidation>
  </dataValidations>
  <pageMargins left="0.70866141732283472" right="0.70866141732283472" top="0.74803149606299213" bottom="0.74803149606299213" header="0.39370078740157483" footer="0.31496062992125984"/>
  <pageSetup paperSize="9" orientation="portrait" r:id="rId1"/>
  <headerFooter>
    <oddHeader>&amp;R&amp;A</oddHead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2F298-6D51-4900-8443-16103FC5F426}">
  <dimension ref="A1:AQ215"/>
  <sheetViews>
    <sheetView view="pageBreakPreview" zoomScaleNormal="100" zoomScaleSheetLayoutView="100" workbookViewId="0"/>
  </sheetViews>
  <sheetFormatPr defaultColWidth="2" defaultRowHeight="15" customHeight="1"/>
  <cols>
    <col min="1" max="41" width="1.8984375" style="250" customWidth="1"/>
    <col min="42" max="42" width="2" style="250"/>
    <col min="43" max="43" width="4.3984375" style="250" customWidth="1"/>
    <col min="44" max="16384" width="2" style="250"/>
  </cols>
  <sheetData>
    <row r="1" spans="1:42" s="245" customFormat="1" thickBot="1">
      <c r="B1" s="555" t="s">
        <v>0</v>
      </c>
      <c r="C1" s="556"/>
      <c r="D1" s="556"/>
      <c r="E1" s="556"/>
      <c r="F1" s="556"/>
      <c r="G1" s="556"/>
      <c r="H1" s="556"/>
      <c r="I1" s="556"/>
      <c r="J1" s="556"/>
      <c r="K1" s="556"/>
      <c r="L1" s="556"/>
      <c r="M1" s="556"/>
      <c r="N1" s="556"/>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8"/>
    </row>
    <row r="2" spans="1:42" s="245" customFormat="1" ht="19.95" customHeight="1" thickTop="1" thickBot="1">
      <c r="B2" s="1003"/>
      <c r="C2" s="1004"/>
      <c r="D2" s="1004"/>
      <c r="E2" s="1005"/>
      <c r="F2" s="1005"/>
      <c r="G2" s="1005"/>
      <c r="H2" s="1005"/>
      <c r="I2" s="1005"/>
      <c r="J2" s="1005"/>
      <c r="K2" s="1005"/>
      <c r="L2" s="1005"/>
      <c r="M2" s="1005"/>
      <c r="N2" s="1006"/>
      <c r="O2" s="1007"/>
      <c r="P2" s="1008"/>
      <c r="Q2" s="1008"/>
      <c r="R2" s="1009"/>
      <c r="S2" s="1009"/>
      <c r="T2" s="1009"/>
      <c r="U2" s="1009"/>
      <c r="V2" s="1009"/>
      <c r="W2" s="1009"/>
      <c r="X2" s="1009"/>
      <c r="Y2" s="1009"/>
      <c r="Z2" s="1009"/>
      <c r="AA2" s="1010"/>
      <c r="AB2" s="1011"/>
      <c r="AC2" s="1008"/>
      <c r="AD2" s="1008"/>
      <c r="AE2" s="1009"/>
      <c r="AF2" s="1009"/>
      <c r="AG2" s="1009"/>
      <c r="AH2" s="1009"/>
      <c r="AI2" s="1009"/>
      <c r="AJ2" s="1009"/>
      <c r="AK2" s="1009"/>
      <c r="AL2" s="1009"/>
      <c r="AM2" s="1009"/>
      <c r="AN2" s="1010"/>
    </row>
    <row r="3" spans="1:42" s="245" customFormat="1" ht="19.95" customHeight="1" thickTop="1">
      <c r="B3" s="1016"/>
      <c r="C3" s="708"/>
      <c r="D3" s="708"/>
      <c r="E3" s="1017"/>
      <c r="F3" s="1017"/>
      <c r="G3" s="1017"/>
      <c r="H3" s="1017"/>
      <c r="I3" s="1017"/>
      <c r="J3" s="1017"/>
      <c r="K3" s="1017"/>
      <c r="L3" s="1017"/>
      <c r="M3" s="1017"/>
      <c r="N3" s="1018"/>
      <c r="O3" s="1019"/>
      <c r="P3" s="1008"/>
      <c r="Q3" s="1008"/>
      <c r="R3" s="1009"/>
      <c r="S3" s="1009"/>
      <c r="T3" s="1009"/>
      <c r="U3" s="1009"/>
      <c r="V3" s="1009"/>
      <c r="W3" s="1009"/>
      <c r="X3" s="1009"/>
      <c r="Y3" s="1009"/>
      <c r="Z3" s="1009"/>
      <c r="AA3" s="1010"/>
      <c r="AB3" s="1019"/>
      <c r="AC3" s="1008"/>
      <c r="AD3" s="1008"/>
      <c r="AE3" s="1009"/>
      <c r="AF3" s="1009"/>
      <c r="AG3" s="1009"/>
      <c r="AH3" s="1009"/>
      <c r="AI3" s="1009"/>
      <c r="AJ3" s="1009"/>
      <c r="AK3" s="1009"/>
      <c r="AL3" s="1009"/>
      <c r="AM3" s="1009"/>
      <c r="AN3" s="1010"/>
    </row>
    <row r="4" spans="1:42" s="245" customFormat="1" ht="6" customHeight="1">
      <c r="B4" s="135"/>
      <c r="C4" s="135"/>
      <c r="D4" s="135"/>
      <c r="E4" s="257"/>
      <c r="F4" s="257"/>
      <c r="G4" s="257"/>
      <c r="H4" s="257"/>
      <c r="I4" s="257"/>
      <c r="J4" s="257"/>
      <c r="K4" s="257"/>
      <c r="L4" s="257"/>
      <c r="M4" s="257"/>
      <c r="N4" s="257"/>
      <c r="O4" s="135"/>
      <c r="P4" s="135"/>
      <c r="Q4" s="135"/>
      <c r="R4" s="257"/>
      <c r="S4" s="257"/>
      <c r="T4" s="257"/>
      <c r="U4" s="257"/>
      <c r="V4" s="257"/>
      <c r="W4" s="257"/>
      <c r="X4" s="257"/>
      <c r="Y4" s="257"/>
      <c r="Z4" s="257"/>
      <c r="AA4" s="257"/>
      <c r="AB4" s="135"/>
      <c r="AC4" s="135"/>
      <c r="AD4" s="135"/>
      <c r="AE4" s="257"/>
      <c r="AF4" s="257"/>
      <c r="AG4" s="257"/>
      <c r="AH4" s="257"/>
      <c r="AI4" s="257"/>
      <c r="AJ4" s="257"/>
      <c r="AK4" s="257"/>
      <c r="AL4" s="257"/>
      <c r="AM4" s="257"/>
      <c r="AN4" s="257"/>
    </row>
    <row r="5" spans="1:42" s="245" customFormat="1" ht="13.2">
      <c r="B5" s="245" t="s">
        <v>48</v>
      </c>
    </row>
    <row r="6" spans="1:42" s="245" customFormat="1" ht="6" customHeight="1"/>
    <row r="7" spans="1:42" s="245" customFormat="1" ht="6" customHeight="1">
      <c r="A7" s="301"/>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3"/>
    </row>
    <row r="8" spans="1:42" s="245" customFormat="1" ht="13.2">
      <c r="A8" s="132"/>
      <c r="B8" s="943" t="s">
        <v>230</v>
      </c>
      <c r="C8" s="943"/>
      <c r="D8" s="943"/>
      <c r="E8" s="943"/>
      <c r="F8" s="943"/>
      <c r="G8" s="943"/>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133"/>
    </row>
    <row r="9" spans="1:42" s="245" customFormat="1" ht="6" customHeight="1">
      <c r="A9" s="132"/>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133"/>
    </row>
    <row r="10" spans="1:42" s="238" customFormat="1" ht="14.4">
      <c r="A10" s="97"/>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1012" t="str">
        <f>IF('(記入例)(イ)-③入力表'!$AF$3="","令和　　　年　　　月　　　日",'(記入例)(イ)-③入力表'!$AF$3)</f>
        <v>令和５年１２月１５日</v>
      </c>
      <c r="AB10" s="1013"/>
      <c r="AC10" s="1013"/>
      <c r="AD10" s="1013"/>
      <c r="AE10" s="1013"/>
      <c r="AF10" s="1013"/>
      <c r="AG10" s="1013"/>
      <c r="AH10" s="1013"/>
      <c r="AI10" s="1013"/>
      <c r="AJ10" s="1013"/>
      <c r="AK10" s="1013"/>
      <c r="AL10" s="1014"/>
      <c r="AM10" s="242"/>
      <c r="AN10" s="242"/>
      <c r="AO10" s="95"/>
      <c r="AP10" s="242"/>
    </row>
    <row r="11" spans="1:42" s="238" customFormat="1" ht="6" customHeight="1">
      <c r="A11" s="97"/>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95"/>
      <c r="AP11" s="242"/>
    </row>
    <row r="12" spans="1:42" s="238" customFormat="1" ht="13.2">
      <c r="A12" s="97"/>
      <c r="B12" s="242" t="s">
        <v>1</v>
      </c>
      <c r="C12" s="242" t="s">
        <v>2</v>
      </c>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95"/>
      <c r="AP12" s="242"/>
    </row>
    <row r="13" spans="1:42" s="238" customFormat="1" ht="6" customHeight="1">
      <c r="A13" s="97"/>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95"/>
      <c r="AP13" s="242"/>
    </row>
    <row r="14" spans="1:42" s="238" customFormat="1" ht="13.2">
      <c r="A14" s="97"/>
      <c r="B14" s="242"/>
      <c r="C14" s="242"/>
      <c r="D14" s="242"/>
      <c r="E14" s="242"/>
      <c r="F14" s="105"/>
      <c r="G14" s="242"/>
      <c r="H14" s="242"/>
      <c r="I14" s="242"/>
      <c r="J14" s="242"/>
      <c r="K14" s="242"/>
      <c r="L14" s="242"/>
      <c r="M14" s="242"/>
      <c r="N14" s="242"/>
      <c r="O14" s="242"/>
      <c r="P14" s="242"/>
      <c r="Q14" s="242"/>
      <c r="R14" s="242"/>
      <c r="S14" s="242"/>
      <c r="T14" s="242"/>
      <c r="U14" s="572" t="s">
        <v>3</v>
      </c>
      <c r="V14" s="572"/>
      <c r="W14" s="572"/>
      <c r="X14" s="242"/>
      <c r="Y14" s="242"/>
      <c r="Z14" s="242"/>
      <c r="AA14" s="242"/>
      <c r="AB14" s="242"/>
      <c r="AC14" s="242"/>
      <c r="AD14" s="242"/>
      <c r="AE14" s="242"/>
      <c r="AF14" s="242"/>
      <c r="AG14" s="242"/>
      <c r="AH14" s="242"/>
      <c r="AI14" s="242"/>
      <c r="AJ14" s="242"/>
      <c r="AK14" s="242"/>
      <c r="AL14" s="242"/>
      <c r="AM14" s="242"/>
      <c r="AN14" s="242"/>
      <c r="AO14" s="95"/>
      <c r="AP14" s="242"/>
    </row>
    <row r="15" spans="1:42" s="238" customFormat="1" ht="6" customHeight="1">
      <c r="A15" s="97"/>
      <c r="B15" s="242"/>
      <c r="C15" s="242"/>
      <c r="D15" s="242"/>
      <c r="E15" s="242"/>
      <c r="F15" s="111"/>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95"/>
      <c r="AP15" s="242"/>
    </row>
    <row r="16" spans="1:42" s="238" customFormat="1" ht="15" customHeight="1">
      <c r="A16" s="97"/>
      <c r="B16" s="242"/>
      <c r="C16" s="105"/>
      <c r="D16" s="242"/>
      <c r="E16" s="242"/>
      <c r="F16" s="242"/>
      <c r="G16" s="242"/>
      <c r="H16" s="242"/>
      <c r="I16" s="242"/>
      <c r="J16" s="242"/>
      <c r="K16" s="242"/>
      <c r="L16" s="242"/>
      <c r="M16" s="242"/>
      <c r="N16" s="242"/>
      <c r="O16" s="242"/>
      <c r="P16" s="242"/>
      <c r="Q16" s="242"/>
      <c r="R16" s="242"/>
      <c r="S16" s="242"/>
      <c r="T16" s="242"/>
      <c r="U16" s="671" t="s">
        <v>4</v>
      </c>
      <c r="V16" s="671"/>
      <c r="W16" s="671"/>
      <c r="X16" s="951" t="str">
        <f>IF('(記入例)(イ)-③入力表'!$D$6="","",'(記入例)(イ)-③入力表'!$D$6)</f>
        <v>朝倉市宮野２０４６番地１</v>
      </c>
      <c r="Y16" s="951"/>
      <c r="Z16" s="951"/>
      <c r="AA16" s="951"/>
      <c r="AB16" s="951"/>
      <c r="AC16" s="951"/>
      <c r="AD16" s="951"/>
      <c r="AE16" s="951"/>
      <c r="AF16" s="951"/>
      <c r="AG16" s="951"/>
      <c r="AH16" s="951"/>
      <c r="AI16" s="951"/>
      <c r="AJ16" s="951"/>
      <c r="AK16" s="951"/>
      <c r="AL16" s="951"/>
      <c r="AM16" s="171"/>
      <c r="AN16" s="242"/>
      <c r="AO16" s="95"/>
      <c r="AP16" s="242"/>
    </row>
    <row r="17" spans="1:42" s="238" customFormat="1" ht="15" customHeight="1">
      <c r="A17" s="97"/>
      <c r="B17" s="242"/>
      <c r="C17" s="242"/>
      <c r="D17" s="242"/>
      <c r="E17" s="242"/>
      <c r="F17" s="111"/>
      <c r="G17" s="242"/>
      <c r="H17" s="242"/>
      <c r="I17" s="242"/>
      <c r="J17" s="242"/>
      <c r="K17" s="242"/>
      <c r="L17" s="242"/>
      <c r="M17" s="242"/>
      <c r="N17" s="242"/>
      <c r="O17" s="242"/>
      <c r="P17" s="242"/>
      <c r="Q17" s="242"/>
      <c r="R17" s="242"/>
      <c r="S17" s="242"/>
      <c r="T17" s="242"/>
      <c r="U17" s="242"/>
      <c r="V17" s="242"/>
      <c r="W17" s="242"/>
      <c r="X17" s="1015" t="str">
        <f>IF('(記入例)(イ)-③入力表'!$D$7="","",'(記入例)(イ)-③入力表'!$D$7)</f>
        <v>株式会社朝倉市商工観光課</v>
      </c>
      <c r="Y17" s="1015"/>
      <c r="Z17" s="1015"/>
      <c r="AA17" s="1015"/>
      <c r="AB17" s="1015"/>
      <c r="AC17" s="1015"/>
      <c r="AD17" s="1015"/>
      <c r="AE17" s="1015"/>
      <c r="AF17" s="1015"/>
      <c r="AG17" s="1015"/>
      <c r="AH17" s="1015"/>
      <c r="AI17" s="1015"/>
      <c r="AJ17" s="1015"/>
      <c r="AK17" s="1015"/>
      <c r="AL17" s="1015"/>
      <c r="AM17" s="242"/>
      <c r="AN17" s="242"/>
      <c r="AO17" s="95"/>
      <c r="AP17" s="242"/>
    </row>
    <row r="18" spans="1:42" s="238" customFormat="1" ht="15" customHeight="1">
      <c r="A18" s="97"/>
      <c r="B18" s="242"/>
      <c r="C18" s="105"/>
      <c r="D18" s="242"/>
      <c r="E18" s="242"/>
      <c r="F18" s="242"/>
      <c r="G18" s="242"/>
      <c r="H18" s="242"/>
      <c r="I18" s="242"/>
      <c r="J18" s="242"/>
      <c r="K18" s="242"/>
      <c r="L18" s="242"/>
      <c r="M18" s="242"/>
      <c r="N18" s="242"/>
      <c r="O18" s="242"/>
      <c r="P18" s="242"/>
      <c r="Q18" s="242"/>
      <c r="R18" s="242"/>
      <c r="S18" s="242"/>
      <c r="T18" s="242"/>
      <c r="U18" s="671" t="s">
        <v>5</v>
      </c>
      <c r="V18" s="671"/>
      <c r="W18" s="671"/>
      <c r="X18" s="1020" t="str">
        <f>IF('(記入例)(イ)-③入力表'!$D$8="","",'(記入例)(イ)-③入力表'!$D$8)</f>
        <v>代表取締役　　朝倉　太郎</v>
      </c>
      <c r="Y18" s="1020"/>
      <c r="Z18" s="1020"/>
      <c r="AA18" s="1020"/>
      <c r="AB18" s="1020"/>
      <c r="AC18" s="1020"/>
      <c r="AD18" s="1020"/>
      <c r="AE18" s="1020"/>
      <c r="AF18" s="1020"/>
      <c r="AG18" s="1020"/>
      <c r="AH18" s="1020"/>
      <c r="AI18" s="1020"/>
      <c r="AJ18" s="1020"/>
      <c r="AK18" s="1020"/>
      <c r="AL18" s="172" t="s">
        <v>6</v>
      </c>
      <c r="AM18" s="242"/>
      <c r="AN18" s="242"/>
      <c r="AO18" s="95"/>
      <c r="AP18" s="242"/>
    </row>
    <row r="19" spans="1:42" s="238" customFormat="1" ht="6" customHeight="1">
      <c r="A19" s="97"/>
      <c r="B19" s="242"/>
      <c r="C19" s="105"/>
      <c r="D19" s="242"/>
      <c r="E19" s="242"/>
      <c r="F19" s="242"/>
      <c r="G19" s="242"/>
      <c r="H19" s="242"/>
      <c r="I19" s="242"/>
      <c r="J19" s="242"/>
      <c r="K19" s="242"/>
      <c r="L19" s="242"/>
      <c r="M19" s="242"/>
      <c r="N19" s="242"/>
      <c r="O19" s="242"/>
      <c r="P19" s="242"/>
      <c r="Q19" s="242"/>
      <c r="R19" s="242"/>
      <c r="S19" s="242"/>
      <c r="T19" s="242"/>
      <c r="U19" s="239"/>
      <c r="V19" s="239"/>
      <c r="W19" s="239"/>
      <c r="X19" s="173"/>
      <c r="Y19" s="173"/>
      <c r="Z19" s="173"/>
      <c r="AA19" s="173"/>
      <c r="AB19" s="173"/>
      <c r="AC19" s="173"/>
      <c r="AD19" s="173"/>
      <c r="AE19" s="173"/>
      <c r="AF19" s="173"/>
      <c r="AG19" s="173"/>
      <c r="AH19" s="173"/>
      <c r="AI19" s="173"/>
      <c r="AJ19" s="173"/>
      <c r="AK19" s="173"/>
      <c r="AL19" s="242"/>
      <c r="AM19" s="242"/>
      <c r="AN19" s="242"/>
      <c r="AO19" s="95"/>
      <c r="AP19" s="242"/>
    </row>
    <row r="20" spans="1:42" s="238" customFormat="1" ht="15" customHeight="1">
      <c r="A20" s="97"/>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96"/>
      <c r="AL20" s="174" t="s">
        <v>175</v>
      </c>
      <c r="AN20" s="242"/>
      <c r="AO20" s="95"/>
      <c r="AP20" s="242"/>
    </row>
    <row r="21" spans="1:42" s="234" customFormat="1" ht="15" customHeight="1">
      <c r="A21" s="97"/>
      <c r="B21" s="53" t="s">
        <v>7</v>
      </c>
      <c r="C21" s="53"/>
      <c r="D21" s="53"/>
      <c r="E21" s="53"/>
      <c r="F21" s="53"/>
      <c r="G21" s="53"/>
      <c r="H21" s="53"/>
      <c r="I21" s="53"/>
      <c r="J21" s="53"/>
      <c r="K21" s="53"/>
      <c r="L21" s="53"/>
      <c r="M21" s="53"/>
      <c r="N21" s="53"/>
      <c r="O21" s="53"/>
      <c r="P21" s="53"/>
      <c r="Q21" s="53"/>
      <c r="R21" s="53"/>
      <c r="S21" s="53"/>
      <c r="T21" s="53"/>
      <c r="U21" s="53"/>
      <c r="V21" s="53"/>
      <c r="W21" s="53"/>
      <c r="X21" s="53"/>
      <c r="Y21" s="912" t="s">
        <v>8</v>
      </c>
      <c r="Z21" s="912"/>
      <c r="AA21" s="912"/>
      <c r="AB21" s="912"/>
      <c r="AC21" s="912"/>
      <c r="AD21" s="912"/>
      <c r="AE21" s="912"/>
      <c r="AF21" s="234" t="s">
        <v>310</v>
      </c>
      <c r="AG21" s="58"/>
      <c r="AI21" s="477" t="s">
        <v>311</v>
      </c>
      <c r="AJ21" s="477"/>
      <c r="AK21" s="477"/>
      <c r="AL21" s="477"/>
      <c r="AM21" s="477"/>
      <c r="AN21" s="477"/>
      <c r="AO21" s="95"/>
      <c r="AP21" s="53"/>
    </row>
    <row r="22" spans="1:42" s="234" customFormat="1" ht="15" customHeight="1">
      <c r="A22" s="97"/>
      <c r="B22" s="479" t="s">
        <v>312</v>
      </c>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95"/>
      <c r="AP22" s="53"/>
    </row>
    <row r="23" spans="1:42" s="234" customFormat="1" ht="15" customHeight="1">
      <c r="A23" s="97"/>
      <c r="B23" s="53" t="s">
        <v>313</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7"/>
      <c r="AO23" s="95"/>
      <c r="AP23" s="53"/>
    </row>
    <row r="24" spans="1:42" s="234" customFormat="1" ht="6" customHeight="1">
      <c r="A24" s="97"/>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96"/>
      <c r="AO24" s="95"/>
      <c r="AP24" s="53"/>
    </row>
    <row r="25" spans="1:42" s="234" customFormat="1" ht="15" customHeight="1">
      <c r="A25" s="97"/>
      <c r="B25" s="758" t="s">
        <v>9</v>
      </c>
      <c r="C25" s="943"/>
      <c r="D25" s="943"/>
      <c r="E25" s="943"/>
      <c r="F25" s="943"/>
      <c r="G25" s="943"/>
      <c r="H25" s="943"/>
      <c r="I25" s="943"/>
      <c r="J25" s="943"/>
      <c r="K25" s="943"/>
      <c r="L25" s="943"/>
      <c r="M25" s="943"/>
      <c r="N25" s="943"/>
      <c r="O25" s="943"/>
      <c r="P25" s="943"/>
      <c r="Q25" s="943"/>
      <c r="R25" s="943"/>
      <c r="S25" s="943"/>
      <c r="T25" s="943"/>
      <c r="U25" s="943"/>
      <c r="V25" s="943"/>
      <c r="W25" s="943"/>
      <c r="X25" s="943"/>
      <c r="Y25" s="943"/>
      <c r="Z25" s="943"/>
      <c r="AA25" s="943"/>
      <c r="AB25" s="943"/>
      <c r="AC25" s="943"/>
      <c r="AD25" s="943"/>
      <c r="AE25" s="943"/>
      <c r="AF25" s="943"/>
      <c r="AG25" s="943"/>
      <c r="AH25" s="943"/>
      <c r="AI25" s="943"/>
      <c r="AJ25" s="943"/>
      <c r="AK25" s="943"/>
      <c r="AL25" s="943"/>
      <c r="AM25" s="943"/>
      <c r="AN25" s="943"/>
      <c r="AO25" s="95"/>
      <c r="AP25" s="53"/>
    </row>
    <row r="26" spans="1:42" s="234" customFormat="1" ht="6" customHeight="1">
      <c r="A26" s="97"/>
      <c r="B26" s="248"/>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95"/>
      <c r="AP26" s="53"/>
    </row>
    <row r="27" spans="1:42" s="234" customFormat="1" ht="15" customHeight="1" thickBot="1">
      <c r="A27" s="97"/>
      <c r="B27" s="242" t="s">
        <v>240</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95"/>
      <c r="AP27" s="53"/>
    </row>
    <row r="28" spans="1:42" ht="30" customHeight="1" thickTop="1" thickBot="1">
      <c r="A28" s="132"/>
      <c r="B28" s="1021" t="str">
        <f>IF('(記入例)(イ)-③入力表'!$D$15="","",'(記入例)(イ)-③入力表'!$D$15)</f>
        <v>2061</v>
      </c>
      <c r="C28" s="1022"/>
      <c r="D28" s="1022"/>
      <c r="E28" s="1023" t="str">
        <f>IF('(記入例)(イ)-③入力表'!$D$16="","",'(記入例)(イ)-③入力表'!$D$16)</f>
        <v>かばん製造業</v>
      </c>
      <c r="F28" s="1023"/>
      <c r="G28" s="1023"/>
      <c r="H28" s="1023"/>
      <c r="I28" s="1023"/>
      <c r="J28" s="1023"/>
      <c r="K28" s="1023"/>
      <c r="L28" s="1023"/>
      <c r="M28" s="1023"/>
      <c r="N28" s="1024"/>
      <c r="O28" s="1025" t="str">
        <f>IF('(記入例)(イ)-③入力表'!$C$15="","",'(記入例)(イ)-③入力表'!$C$15)</f>
        <v>2129</v>
      </c>
      <c r="P28" s="1025"/>
      <c r="Q28" s="1025"/>
      <c r="R28" s="1026" t="str">
        <f>IF('(記入例)(イ)-③入力表'!$C$16="","",'(記入例)(イ)-③入力表'!$C$16)</f>
        <v>その他のセメント製品製造業</v>
      </c>
      <c r="S28" s="1026"/>
      <c r="T28" s="1026"/>
      <c r="U28" s="1026"/>
      <c r="V28" s="1026"/>
      <c r="W28" s="1026"/>
      <c r="X28" s="1026"/>
      <c r="Y28" s="1026"/>
      <c r="Z28" s="1026"/>
      <c r="AA28" s="1027"/>
      <c r="AB28" s="1028" t="str">
        <f>IF('(記入例)(イ)-③入力表'!$E$15="","",'(記入例)(イ)-③入力表'!$E$15)</f>
        <v>2071</v>
      </c>
      <c r="AC28" s="1025"/>
      <c r="AD28" s="1025"/>
      <c r="AE28" s="1026" t="str">
        <f>IF('(記入例)(イ)-③入力表'!$E$16="","",'(記入例)(イ)-③入力表'!$E$16)</f>
        <v>袋物製造業(ハンドバックを除く。)</v>
      </c>
      <c r="AF28" s="1026"/>
      <c r="AG28" s="1026"/>
      <c r="AH28" s="1026"/>
      <c r="AI28" s="1026"/>
      <c r="AJ28" s="1026"/>
      <c r="AK28" s="1026"/>
      <c r="AL28" s="1026"/>
      <c r="AM28" s="1026"/>
      <c r="AN28" s="1027"/>
      <c r="AO28" s="133"/>
      <c r="AP28" s="58"/>
    </row>
    <row r="29" spans="1:42" ht="30" customHeight="1" thickTop="1">
      <c r="A29" s="132"/>
      <c r="B29" s="1031" t="str">
        <f>IF('(記入例)(イ)-③入力表'!$F$15="","",'(記入例)(イ)-③入力表'!$F$15)</f>
        <v>2132</v>
      </c>
      <c r="C29" s="1032"/>
      <c r="D29" s="1032"/>
      <c r="E29" s="1033" t="str">
        <f>IF('(記入例)(イ)-③入力表'!$F$16="","",'(記入例)(イ)-③入力表'!$F$16)</f>
        <v>普通れんが製造業</v>
      </c>
      <c r="F29" s="1033"/>
      <c r="G29" s="1033"/>
      <c r="H29" s="1033"/>
      <c r="I29" s="1033"/>
      <c r="J29" s="1033"/>
      <c r="K29" s="1033"/>
      <c r="L29" s="1033"/>
      <c r="M29" s="1033"/>
      <c r="N29" s="1034"/>
      <c r="O29" s="1035"/>
      <c r="P29" s="1036"/>
      <c r="Q29" s="1036"/>
      <c r="R29" s="1037"/>
      <c r="S29" s="1037"/>
      <c r="T29" s="1037"/>
      <c r="U29" s="1037"/>
      <c r="V29" s="1037"/>
      <c r="W29" s="1037"/>
      <c r="X29" s="1037"/>
      <c r="Y29" s="1037"/>
      <c r="Z29" s="1037"/>
      <c r="AA29" s="1038"/>
      <c r="AB29" s="1035"/>
      <c r="AC29" s="1036"/>
      <c r="AD29" s="1036"/>
      <c r="AE29" s="1037"/>
      <c r="AF29" s="1037"/>
      <c r="AG29" s="1037"/>
      <c r="AH29" s="1037"/>
      <c r="AI29" s="1037"/>
      <c r="AJ29" s="1037"/>
      <c r="AK29" s="1037"/>
      <c r="AL29" s="1037"/>
      <c r="AM29" s="1037"/>
      <c r="AN29" s="1038"/>
      <c r="AO29" s="133"/>
      <c r="AP29" s="58"/>
    </row>
    <row r="30" spans="1:42" s="234" customFormat="1" ht="13.2">
      <c r="A30" s="97"/>
      <c r="B30" s="242" t="s">
        <v>242</v>
      </c>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95"/>
      <c r="AP30" s="53"/>
    </row>
    <row r="31" spans="1:42" ht="13.2">
      <c r="A31" s="132"/>
      <c r="B31" s="256" t="s">
        <v>254</v>
      </c>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133"/>
      <c r="AP31" s="58"/>
    </row>
    <row r="32" spans="1:42" ht="13.2">
      <c r="A32" s="132"/>
      <c r="B32" s="256" t="s">
        <v>255</v>
      </c>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133"/>
      <c r="AP32" s="58"/>
    </row>
    <row r="33" spans="1:43" s="234" customFormat="1" ht="6" customHeight="1">
      <c r="A33" s="97"/>
      <c r="B33" s="242"/>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95"/>
    </row>
    <row r="34" spans="1:43" ht="13.2">
      <c r="A34" s="132" t="s">
        <v>10</v>
      </c>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133"/>
      <c r="AP34" s="58"/>
    </row>
    <row r="35" spans="1:43" s="234" customFormat="1" ht="13.2">
      <c r="A35" s="102" t="s">
        <v>251</v>
      </c>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95"/>
    </row>
    <row r="36" spans="1:43" s="234" customFormat="1" ht="13.2">
      <c r="A36" s="102" t="s">
        <v>252</v>
      </c>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95"/>
    </row>
    <row r="37" spans="1:43" s="238" customFormat="1" ht="13.2">
      <c r="A37" s="102"/>
      <c r="B37" s="242"/>
      <c r="C37" s="242"/>
      <c r="D37" s="242"/>
      <c r="E37" s="242"/>
      <c r="F37" s="671" t="s">
        <v>11</v>
      </c>
      <c r="G37" s="671"/>
      <c r="H37" s="671"/>
      <c r="I37" s="572" t="s">
        <v>12</v>
      </c>
      <c r="J37" s="573">
        <v>100</v>
      </c>
      <c r="K37" s="573"/>
      <c r="L37" s="573"/>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95"/>
    </row>
    <row r="38" spans="1:43" s="238" customFormat="1" ht="14.4">
      <c r="A38" s="102"/>
      <c r="B38" s="105"/>
      <c r="C38" s="242"/>
      <c r="D38" s="242"/>
      <c r="E38" s="242"/>
      <c r="F38" s="242"/>
      <c r="G38" s="242" t="s">
        <v>243</v>
      </c>
      <c r="H38" s="242"/>
      <c r="I38" s="572"/>
      <c r="J38" s="573"/>
      <c r="K38" s="573"/>
      <c r="L38" s="573"/>
      <c r="M38" s="242"/>
      <c r="N38" s="242"/>
      <c r="O38" s="242"/>
      <c r="P38" s="242"/>
      <c r="Q38" s="242"/>
      <c r="R38" s="242"/>
      <c r="S38" s="242"/>
      <c r="T38" s="242"/>
      <c r="U38" s="242"/>
      <c r="V38" s="242"/>
      <c r="W38" s="242"/>
      <c r="X38" s="242"/>
      <c r="Y38" s="242"/>
      <c r="Z38" s="242"/>
      <c r="AA38" s="242"/>
      <c r="AB38" s="45" t="s">
        <v>244</v>
      </c>
      <c r="AC38" s="45"/>
      <c r="AD38" s="45"/>
      <c r="AE38" s="45"/>
      <c r="AF38" s="871">
        <f>IF(AND($N$197="",$N$188=""),"",ROUNDDOWN((SUM($N$197,$U$197)-SUM($N$188,$U$188))/$AI$197*100,1))</f>
        <v>5.2</v>
      </c>
      <c r="AG38" s="871"/>
      <c r="AH38" s="871"/>
      <c r="AI38" s="871"/>
      <c r="AJ38" s="839"/>
      <c r="AK38" s="839"/>
      <c r="AL38" s="45"/>
      <c r="AM38" s="45" t="s">
        <v>253</v>
      </c>
      <c r="AN38" s="242"/>
      <c r="AO38" s="95"/>
      <c r="AQ38" s="137" t="str">
        <f>IF(SUM($N$188,$U$188)&gt;SUM($N$197,$U$197),"※認定不可、売上高が前年同期に比べ増加しています！",IF($U$201&lt;5,"※認定不可、売上高が前年同期間に比べ5%以上減少していません！",""))</f>
        <v/>
      </c>
    </row>
    <row r="39" spans="1:43" s="238" customFormat="1" ht="6" customHeight="1">
      <c r="A39" s="97"/>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95"/>
    </row>
    <row r="40" spans="1:43" s="238" customFormat="1" ht="14.4">
      <c r="A40" s="97"/>
      <c r="B40" s="187" t="s">
        <v>245</v>
      </c>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1029">
        <f>IF($N$188="","",SUM($N$188,$U$188))</f>
        <v>895000</v>
      </c>
      <c r="AC40" s="1030"/>
      <c r="AD40" s="1030"/>
      <c r="AE40" s="1030"/>
      <c r="AF40" s="1030"/>
      <c r="AG40" s="1030"/>
      <c r="AH40" s="1030"/>
      <c r="AI40" s="1030"/>
      <c r="AJ40" s="1030"/>
      <c r="AK40" s="1030"/>
      <c r="AL40" s="1030"/>
      <c r="AM40" s="103" t="s">
        <v>15</v>
      </c>
      <c r="AN40" s="242"/>
      <c r="AO40" s="95"/>
      <c r="AP40" s="242"/>
    </row>
    <row r="41" spans="1:43" s="238" customFormat="1" ht="6" customHeight="1">
      <c r="A41" s="97"/>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95"/>
      <c r="AP41" s="242"/>
    </row>
    <row r="42" spans="1:43" s="238" customFormat="1" ht="14.4">
      <c r="A42" s="97"/>
      <c r="B42" s="187" t="s">
        <v>246</v>
      </c>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1029">
        <f>IF($N$197="","",SUM($N$197,$U$197))</f>
        <v>1138000</v>
      </c>
      <c r="AC42" s="1030"/>
      <c r="AD42" s="1030"/>
      <c r="AE42" s="1030"/>
      <c r="AF42" s="1030"/>
      <c r="AG42" s="1030"/>
      <c r="AH42" s="1030"/>
      <c r="AI42" s="1030"/>
      <c r="AJ42" s="1030"/>
      <c r="AK42" s="1030"/>
      <c r="AL42" s="1030"/>
      <c r="AM42" s="103" t="s">
        <v>15</v>
      </c>
      <c r="AN42" s="242"/>
      <c r="AO42" s="95"/>
    </row>
    <row r="43" spans="1:43" s="238" customFormat="1" ht="6" customHeight="1">
      <c r="A43" s="97"/>
      <c r="B43" s="188"/>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95"/>
      <c r="AP43" s="242"/>
    </row>
    <row r="44" spans="1:43" s="238" customFormat="1" ht="14.4">
      <c r="A44" s="97"/>
      <c r="B44" s="187" t="s">
        <v>247</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1029">
        <f>IF($AI$197="","",$AI$197)</f>
        <v>4613000</v>
      </c>
      <c r="AC44" s="1030"/>
      <c r="AD44" s="1030"/>
      <c r="AE44" s="1030"/>
      <c r="AF44" s="1030"/>
      <c r="AG44" s="1030"/>
      <c r="AH44" s="1030"/>
      <c r="AI44" s="1030"/>
      <c r="AJ44" s="1030"/>
      <c r="AK44" s="1030"/>
      <c r="AL44" s="1030"/>
      <c r="AM44" s="103" t="s">
        <v>15</v>
      </c>
      <c r="AN44" s="242"/>
      <c r="AO44" s="95"/>
    </row>
    <row r="45" spans="1:43" s="238" customFormat="1" ht="6" customHeight="1">
      <c r="A45" s="97"/>
      <c r="B45" s="111"/>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95"/>
    </row>
    <row r="46" spans="1:43" s="238" customFormat="1" ht="13.2">
      <c r="A46" s="97" t="s">
        <v>248</v>
      </c>
      <c r="B46" s="111"/>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95"/>
    </row>
    <row r="47" spans="1:43" s="238" customFormat="1" ht="13.2">
      <c r="A47" s="97"/>
      <c r="B47" s="111"/>
      <c r="C47" s="242"/>
      <c r="D47" s="242"/>
      <c r="E47" s="242"/>
      <c r="F47" s="671" t="s">
        <v>249</v>
      </c>
      <c r="G47" s="671"/>
      <c r="H47" s="671"/>
      <c r="I47" s="572" t="s">
        <v>12</v>
      </c>
      <c r="J47" s="573">
        <v>100</v>
      </c>
      <c r="K47" s="573"/>
      <c r="L47" s="573"/>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95"/>
    </row>
    <row r="48" spans="1:43" s="238" customFormat="1" ht="14.4">
      <c r="A48" s="97"/>
      <c r="B48" s="111"/>
      <c r="C48" s="242"/>
      <c r="D48" s="242"/>
      <c r="E48" s="242"/>
      <c r="F48" s="242"/>
      <c r="G48" s="242" t="s">
        <v>243</v>
      </c>
      <c r="H48" s="242"/>
      <c r="I48" s="572"/>
      <c r="J48" s="573"/>
      <c r="K48" s="573"/>
      <c r="L48" s="573"/>
      <c r="M48" s="242"/>
      <c r="N48" s="242"/>
      <c r="O48" s="242"/>
      <c r="P48" s="242"/>
      <c r="Q48" s="242"/>
      <c r="R48" s="242"/>
      <c r="S48" s="242"/>
      <c r="T48" s="242"/>
      <c r="U48" s="242"/>
      <c r="V48" s="242"/>
      <c r="W48" s="242"/>
      <c r="X48" s="242"/>
      <c r="Y48" s="242"/>
      <c r="Z48" s="242"/>
      <c r="AA48" s="242"/>
      <c r="AB48" s="45" t="s">
        <v>14</v>
      </c>
      <c r="AC48" s="45"/>
      <c r="AD48" s="45"/>
      <c r="AE48" s="45"/>
      <c r="AF48" s="871">
        <f>IF(OR($AI$197="",$AI$188=""),"",ROUNDDOWN(($AI$197-$AI$188)/$AI$197*100,1))</f>
        <v>10.1</v>
      </c>
      <c r="AG48" s="871"/>
      <c r="AH48" s="871"/>
      <c r="AI48" s="871"/>
      <c r="AJ48" s="839"/>
      <c r="AK48" s="839"/>
      <c r="AL48" s="45"/>
      <c r="AM48" s="45" t="s">
        <v>253</v>
      </c>
      <c r="AN48" s="242"/>
      <c r="AO48" s="95"/>
      <c r="AQ48" s="137" t="str">
        <f>IF($AI$188&gt;$AI$197,"※認定不可、売上高が前年同期に比べ増加しています！",IF($U$205&lt;5,"※認定不可、売上高が前年同期間に比べ5%以上減少していません！",""))</f>
        <v/>
      </c>
    </row>
    <row r="49" spans="1:42" s="238" customFormat="1" ht="6" customHeight="1">
      <c r="A49" s="97"/>
      <c r="B49" s="111"/>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95"/>
    </row>
    <row r="50" spans="1:42" s="238" customFormat="1" ht="13.2" customHeight="1">
      <c r="A50" s="97"/>
      <c r="B50" s="187" t="s">
        <v>250</v>
      </c>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1029">
        <f>IF($AI$188="","",$AI$188)</f>
        <v>4145000</v>
      </c>
      <c r="AC50" s="1030"/>
      <c r="AD50" s="1030"/>
      <c r="AE50" s="1030"/>
      <c r="AF50" s="1030"/>
      <c r="AG50" s="1030"/>
      <c r="AH50" s="1030"/>
      <c r="AI50" s="1030"/>
      <c r="AJ50" s="1030"/>
      <c r="AK50" s="1030"/>
      <c r="AL50" s="1030"/>
      <c r="AM50" s="103" t="s">
        <v>15</v>
      </c>
      <c r="AN50" s="242"/>
      <c r="AO50" s="95"/>
    </row>
    <row r="51" spans="1:42" s="238" customFormat="1" ht="6" customHeight="1">
      <c r="A51" s="97"/>
      <c r="B51" s="242"/>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95"/>
    </row>
    <row r="52" spans="1:42" s="238" customFormat="1" ht="13.2" customHeight="1">
      <c r="A52" s="97"/>
      <c r="B52" s="187" t="s">
        <v>247</v>
      </c>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1029">
        <f>IF($AI$197="","",$AI$197)</f>
        <v>4613000</v>
      </c>
      <c r="AC52" s="1030"/>
      <c r="AD52" s="1030"/>
      <c r="AE52" s="1030"/>
      <c r="AF52" s="1030"/>
      <c r="AG52" s="1030"/>
      <c r="AH52" s="1030"/>
      <c r="AI52" s="1030"/>
      <c r="AJ52" s="1030"/>
      <c r="AK52" s="1030"/>
      <c r="AL52" s="1030"/>
      <c r="AM52" s="103" t="s">
        <v>15</v>
      </c>
      <c r="AN52" s="242"/>
      <c r="AO52" s="95"/>
    </row>
    <row r="53" spans="1:42" s="238" customFormat="1" ht="6" customHeight="1">
      <c r="A53" s="189"/>
      <c r="B53" s="190"/>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91"/>
    </row>
    <row r="54" spans="1:42" ht="19.95" customHeight="1">
      <c r="A54" s="939" t="s">
        <v>256</v>
      </c>
      <c r="B54" s="940"/>
      <c r="C54" s="940"/>
      <c r="D54" s="940"/>
      <c r="E54" s="940"/>
      <c r="F54" s="940"/>
      <c r="G54" s="940"/>
      <c r="H54" s="940"/>
      <c r="I54" s="940"/>
      <c r="J54" s="940"/>
      <c r="K54" s="940"/>
      <c r="L54" s="940"/>
      <c r="M54" s="940"/>
      <c r="N54" s="940"/>
      <c r="O54" s="940"/>
      <c r="P54" s="940"/>
      <c r="Q54" s="940"/>
      <c r="R54" s="940"/>
      <c r="S54" s="940"/>
      <c r="T54" s="940"/>
      <c r="U54" s="940"/>
      <c r="V54" s="940"/>
      <c r="W54" s="940"/>
      <c r="X54" s="940"/>
      <c r="Y54" s="940"/>
      <c r="Z54" s="940"/>
      <c r="AA54" s="940"/>
      <c r="AB54" s="940"/>
      <c r="AC54" s="940"/>
      <c r="AD54" s="940"/>
      <c r="AE54" s="940"/>
      <c r="AF54" s="940"/>
      <c r="AG54" s="940"/>
      <c r="AH54" s="940"/>
      <c r="AI54" s="940"/>
      <c r="AJ54" s="940"/>
      <c r="AK54" s="940"/>
      <c r="AL54" s="940"/>
      <c r="AM54" s="940"/>
      <c r="AN54" s="940"/>
      <c r="AO54" s="302"/>
      <c r="AP54" s="58"/>
    </row>
    <row r="55" spans="1:42" ht="13.2">
      <c r="A55" s="134" t="s">
        <v>18</v>
      </c>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58"/>
    </row>
    <row r="56" spans="1:42" ht="13.2">
      <c r="A56" s="134" t="s">
        <v>17</v>
      </c>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58"/>
    </row>
    <row r="57" spans="1:42" ht="13.2">
      <c r="A57" s="134" t="s">
        <v>16</v>
      </c>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58"/>
    </row>
    <row r="58" spans="1:42" s="234" customFormat="1" ht="30" customHeight="1">
      <c r="A58" s="697" t="s">
        <v>20</v>
      </c>
      <c r="B58" s="697"/>
      <c r="C58" s="697"/>
      <c r="D58" s="697"/>
      <c r="E58" s="697"/>
      <c r="F58" s="697"/>
      <c r="G58" s="697"/>
      <c r="H58" s="697"/>
      <c r="I58" s="697"/>
      <c r="J58" s="697"/>
      <c r="K58" s="697"/>
      <c r="L58" s="697"/>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113"/>
    </row>
    <row r="59" spans="1:42" ht="6" customHeight="1">
      <c r="A59" s="25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58"/>
    </row>
    <row r="60" spans="1:42" s="234" customFormat="1" ht="15" customHeight="1">
      <c r="A60" s="698"/>
      <c r="B60" s="699"/>
      <c r="C60" s="569" t="s">
        <v>21</v>
      </c>
      <c r="D60" s="700"/>
      <c r="E60" s="700"/>
      <c r="F60" s="700"/>
      <c r="G60" s="569"/>
      <c r="H60" s="701"/>
      <c r="I60" s="701"/>
      <c r="J60" s="701"/>
      <c r="K60" s="701"/>
      <c r="L60" s="243" t="s">
        <v>22</v>
      </c>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row>
    <row r="61" spans="1:42" s="234" customFormat="1" ht="6" customHeight="1">
      <c r="A61" s="238"/>
      <c r="B61" s="238"/>
      <c r="C61" s="238"/>
      <c r="D61" s="238"/>
      <c r="E61" s="238"/>
      <c r="F61" s="238"/>
      <c r="G61" s="238"/>
      <c r="H61" s="238"/>
      <c r="I61" s="238"/>
      <c r="J61" s="238"/>
      <c r="K61" s="238"/>
      <c r="L61" s="114"/>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row>
    <row r="62" spans="1:42" s="234" customFormat="1" ht="15" customHeight="1">
      <c r="A62" s="238"/>
      <c r="B62" s="571" t="s">
        <v>23</v>
      </c>
      <c r="C62" s="571"/>
      <c r="D62" s="571"/>
      <c r="E62" s="571"/>
      <c r="F62" s="571"/>
      <c r="G62" s="571"/>
      <c r="H62" s="571"/>
      <c r="I62" s="571"/>
      <c r="J62" s="571"/>
      <c r="K62" s="571"/>
      <c r="L62" s="571"/>
      <c r="M62" s="701"/>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row>
    <row r="63" spans="1:42" s="234" customFormat="1" ht="6" customHeight="1">
      <c r="A63" s="238"/>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row>
    <row r="64" spans="1:42" s="234" customFormat="1" ht="15" customHeight="1">
      <c r="A64" s="238"/>
      <c r="B64" s="238" t="s">
        <v>24</v>
      </c>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row>
    <row r="65" spans="1:42" s="234" customFormat="1" ht="6" customHeight="1">
      <c r="A65" s="238"/>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row>
    <row r="66" spans="1:42" s="234" customFormat="1" ht="15" customHeight="1">
      <c r="A66" s="241" t="s">
        <v>25</v>
      </c>
      <c r="B66" s="103"/>
      <c r="C66" s="103"/>
      <c r="D66" s="103"/>
      <c r="E66" s="103"/>
      <c r="F66" s="103"/>
      <c r="G66" s="103"/>
      <c r="H66" s="103"/>
      <c r="I66" s="103"/>
      <c r="J66" s="103"/>
      <c r="K66" s="578" t="s">
        <v>26</v>
      </c>
      <c r="L66" s="578"/>
      <c r="M66" s="578"/>
      <c r="N66" s="578"/>
      <c r="O66" s="706"/>
      <c r="P66" s="706"/>
      <c r="Q66" s="706"/>
      <c r="R66" s="706"/>
      <c r="S66" s="706"/>
      <c r="T66" s="706"/>
      <c r="U66" s="706"/>
      <c r="V66" s="706"/>
      <c r="W66" s="706"/>
      <c r="X66" s="579" t="s">
        <v>27</v>
      </c>
      <c r="Y66" s="707"/>
      <c r="Z66" s="578" t="s">
        <v>26</v>
      </c>
      <c r="AA66" s="578"/>
      <c r="AB66" s="578"/>
      <c r="AC66" s="578"/>
      <c r="AD66" s="706"/>
      <c r="AE66" s="706"/>
      <c r="AF66" s="706"/>
      <c r="AG66" s="706"/>
      <c r="AH66" s="706"/>
      <c r="AI66" s="706"/>
      <c r="AJ66" s="706"/>
      <c r="AK66" s="706"/>
      <c r="AL66" s="706"/>
      <c r="AM66" s="580" t="s">
        <v>28</v>
      </c>
      <c r="AN66" s="708"/>
      <c r="AO66" s="242"/>
    </row>
    <row r="67" spans="1:42" s="234" customFormat="1" ht="15" customHeight="1">
      <c r="A67" s="115"/>
      <c r="B67" s="238"/>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row>
    <row r="68" spans="1:42" s="234" customFormat="1" ht="15" customHeight="1">
      <c r="A68" s="238"/>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570" t="s">
        <v>29</v>
      </c>
      <c r="AB68" s="570"/>
      <c r="AC68" s="570"/>
      <c r="AD68" s="570"/>
      <c r="AE68" s="570"/>
      <c r="AF68" s="570"/>
      <c r="AG68" s="570"/>
      <c r="AH68" s="570"/>
      <c r="AI68" s="570"/>
      <c r="AJ68" s="570"/>
      <c r="AK68" s="570"/>
      <c r="AL68" s="570"/>
      <c r="AM68" s="238"/>
      <c r="AN68" s="238"/>
      <c r="AO68" s="238"/>
    </row>
    <row r="69" spans="1:42" s="234" customFormat="1" ht="15" customHeight="1">
      <c r="A69" s="238"/>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row>
    <row r="70" spans="1:42" s="245" customFormat="1" thickBot="1">
      <c r="B70" s="555" t="s">
        <v>0</v>
      </c>
      <c r="C70" s="556"/>
      <c r="D70" s="556"/>
      <c r="E70" s="556"/>
      <c r="F70" s="556"/>
      <c r="G70" s="556"/>
      <c r="H70" s="556"/>
      <c r="I70" s="556"/>
      <c r="J70" s="556"/>
      <c r="K70" s="556"/>
      <c r="L70" s="556"/>
      <c r="M70" s="556"/>
      <c r="N70" s="556"/>
      <c r="O70" s="557"/>
      <c r="P70" s="557"/>
      <c r="Q70" s="557"/>
      <c r="R70" s="557"/>
      <c r="S70" s="557"/>
      <c r="T70" s="557"/>
      <c r="U70" s="557"/>
      <c r="V70" s="557"/>
      <c r="W70" s="557"/>
      <c r="X70" s="557"/>
      <c r="Y70" s="557"/>
      <c r="Z70" s="557"/>
      <c r="AA70" s="557"/>
      <c r="AB70" s="557"/>
      <c r="AC70" s="557"/>
      <c r="AD70" s="557"/>
      <c r="AE70" s="557"/>
      <c r="AF70" s="557"/>
      <c r="AG70" s="557"/>
      <c r="AH70" s="557"/>
      <c r="AI70" s="557"/>
      <c r="AJ70" s="557"/>
      <c r="AK70" s="557"/>
      <c r="AL70" s="557"/>
      <c r="AM70" s="557"/>
      <c r="AN70" s="558"/>
    </row>
    <row r="71" spans="1:42" s="245" customFormat="1" ht="19.95" customHeight="1" thickTop="1" thickBot="1">
      <c r="B71" s="1003"/>
      <c r="C71" s="1004"/>
      <c r="D71" s="1004"/>
      <c r="E71" s="1005"/>
      <c r="F71" s="1005"/>
      <c r="G71" s="1005"/>
      <c r="H71" s="1005"/>
      <c r="I71" s="1005"/>
      <c r="J71" s="1005"/>
      <c r="K71" s="1005"/>
      <c r="L71" s="1005"/>
      <c r="M71" s="1005"/>
      <c r="N71" s="1006"/>
      <c r="O71" s="1007"/>
      <c r="P71" s="1008"/>
      <c r="Q71" s="1008"/>
      <c r="R71" s="1009"/>
      <c r="S71" s="1009"/>
      <c r="T71" s="1009"/>
      <c r="U71" s="1009"/>
      <c r="V71" s="1009"/>
      <c r="W71" s="1009"/>
      <c r="X71" s="1009"/>
      <c r="Y71" s="1009"/>
      <c r="Z71" s="1009"/>
      <c r="AA71" s="1010"/>
      <c r="AB71" s="1011"/>
      <c r="AC71" s="1008"/>
      <c r="AD71" s="1008"/>
      <c r="AE71" s="1009"/>
      <c r="AF71" s="1009"/>
      <c r="AG71" s="1009"/>
      <c r="AH71" s="1009"/>
      <c r="AI71" s="1009"/>
      <c r="AJ71" s="1009"/>
      <c r="AK71" s="1009"/>
      <c r="AL71" s="1009"/>
      <c r="AM71" s="1009"/>
      <c r="AN71" s="1010"/>
    </row>
    <row r="72" spans="1:42" s="245" customFormat="1" ht="19.95" customHeight="1" thickTop="1">
      <c r="B72" s="1016"/>
      <c r="C72" s="708"/>
      <c r="D72" s="708"/>
      <c r="E72" s="1017"/>
      <c r="F72" s="1017"/>
      <c r="G72" s="1017"/>
      <c r="H72" s="1017"/>
      <c r="I72" s="1017"/>
      <c r="J72" s="1017"/>
      <c r="K72" s="1017"/>
      <c r="L72" s="1017"/>
      <c r="M72" s="1017"/>
      <c r="N72" s="1018"/>
      <c r="O72" s="1019"/>
      <c r="P72" s="1008"/>
      <c r="Q72" s="1008"/>
      <c r="R72" s="1009"/>
      <c r="S72" s="1009"/>
      <c r="T72" s="1009"/>
      <c r="U72" s="1009"/>
      <c r="V72" s="1009"/>
      <c r="W72" s="1009"/>
      <c r="X72" s="1009"/>
      <c r="Y72" s="1009"/>
      <c r="Z72" s="1009"/>
      <c r="AA72" s="1010"/>
      <c r="AB72" s="1019"/>
      <c r="AC72" s="1008"/>
      <c r="AD72" s="1008"/>
      <c r="AE72" s="1009"/>
      <c r="AF72" s="1009"/>
      <c r="AG72" s="1009"/>
      <c r="AH72" s="1009"/>
      <c r="AI72" s="1009"/>
      <c r="AJ72" s="1009"/>
      <c r="AK72" s="1009"/>
      <c r="AL72" s="1009"/>
      <c r="AM72" s="1009"/>
      <c r="AN72" s="1010"/>
    </row>
    <row r="73" spans="1:42" s="245" customFormat="1" ht="6" customHeight="1">
      <c r="B73" s="135"/>
      <c r="C73" s="135"/>
      <c r="D73" s="135"/>
      <c r="E73" s="257"/>
      <c r="F73" s="257"/>
      <c r="G73" s="257"/>
      <c r="H73" s="257"/>
      <c r="I73" s="257"/>
      <c r="J73" s="257"/>
      <c r="K73" s="257"/>
      <c r="L73" s="257"/>
      <c r="M73" s="257"/>
      <c r="N73" s="257"/>
      <c r="O73" s="135"/>
      <c r="P73" s="135"/>
      <c r="Q73" s="135"/>
      <c r="R73" s="257"/>
      <c r="S73" s="257"/>
      <c r="T73" s="257"/>
      <c r="U73" s="257"/>
      <c r="V73" s="257"/>
      <c r="W73" s="257"/>
      <c r="X73" s="257"/>
      <c r="Y73" s="257"/>
      <c r="Z73" s="257"/>
      <c r="AA73" s="257"/>
      <c r="AB73" s="135"/>
      <c r="AC73" s="135"/>
      <c r="AD73" s="135"/>
      <c r="AE73" s="257"/>
      <c r="AF73" s="257"/>
      <c r="AG73" s="257"/>
      <c r="AH73" s="257"/>
      <c r="AI73" s="257"/>
      <c r="AJ73" s="257"/>
      <c r="AK73" s="257"/>
      <c r="AL73" s="257"/>
      <c r="AM73" s="257"/>
      <c r="AN73" s="257"/>
    </row>
    <row r="74" spans="1:42" s="245" customFormat="1" ht="13.2">
      <c r="B74" s="245" t="s">
        <v>48</v>
      </c>
    </row>
    <row r="75" spans="1:42" s="245" customFormat="1" ht="6" customHeight="1"/>
    <row r="76" spans="1:42" s="245" customFormat="1" ht="6" customHeight="1">
      <c r="A76" s="301"/>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3"/>
    </row>
    <row r="77" spans="1:42" s="245" customFormat="1" ht="13.2">
      <c r="A77" s="132"/>
      <c r="B77" s="943" t="s">
        <v>230</v>
      </c>
      <c r="C77" s="943"/>
      <c r="D77" s="943"/>
      <c r="E77" s="943"/>
      <c r="F77" s="943"/>
      <c r="G77" s="943"/>
      <c r="H77" s="943"/>
      <c r="I77" s="943"/>
      <c r="J77" s="943"/>
      <c r="K77" s="943"/>
      <c r="L77" s="943"/>
      <c r="M77" s="943"/>
      <c r="N77" s="943"/>
      <c r="O77" s="943"/>
      <c r="P77" s="943"/>
      <c r="Q77" s="943"/>
      <c r="R77" s="943"/>
      <c r="S77" s="943"/>
      <c r="T77" s="943"/>
      <c r="U77" s="943"/>
      <c r="V77" s="943"/>
      <c r="W77" s="943"/>
      <c r="X77" s="943"/>
      <c r="Y77" s="943"/>
      <c r="Z77" s="943"/>
      <c r="AA77" s="943"/>
      <c r="AB77" s="943"/>
      <c r="AC77" s="943"/>
      <c r="AD77" s="943"/>
      <c r="AE77" s="943"/>
      <c r="AF77" s="943"/>
      <c r="AG77" s="943"/>
      <c r="AH77" s="943"/>
      <c r="AI77" s="943"/>
      <c r="AJ77" s="943"/>
      <c r="AK77" s="943"/>
      <c r="AL77" s="943"/>
      <c r="AM77" s="943"/>
      <c r="AN77" s="943"/>
      <c r="AO77" s="133"/>
    </row>
    <row r="78" spans="1:42" s="245" customFormat="1" ht="6" customHeight="1">
      <c r="A78" s="132"/>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133"/>
    </row>
    <row r="79" spans="1:42" s="238" customFormat="1" ht="14.4">
      <c r="A79" s="97"/>
      <c r="B79" s="242"/>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1012" t="str">
        <f>IF('(記入例)(イ)-③入力表'!$AF$3="","令和　　　年　　　月　　　日",'(記入例)(イ)-③入力表'!$AF$3)</f>
        <v>令和５年１２月１５日</v>
      </c>
      <c r="AB79" s="1013"/>
      <c r="AC79" s="1013"/>
      <c r="AD79" s="1013"/>
      <c r="AE79" s="1013"/>
      <c r="AF79" s="1013"/>
      <c r="AG79" s="1013"/>
      <c r="AH79" s="1013"/>
      <c r="AI79" s="1013"/>
      <c r="AJ79" s="1013"/>
      <c r="AK79" s="1013"/>
      <c r="AL79" s="1014"/>
      <c r="AM79" s="242"/>
      <c r="AN79" s="242"/>
      <c r="AO79" s="95"/>
      <c r="AP79" s="242"/>
    </row>
    <row r="80" spans="1:42" s="238" customFormat="1" ht="6" customHeight="1">
      <c r="A80" s="97"/>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95"/>
      <c r="AP80" s="242"/>
    </row>
    <row r="81" spans="1:42" s="238" customFormat="1" ht="13.2">
      <c r="A81" s="97"/>
      <c r="B81" s="242" t="s">
        <v>1</v>
      </c>
      <c r="C81" s="242" t="s">
        <v>2</v>
      </c>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95"/>
      <c r="AP81" s="242"/>
    </row>
    <row r="82" spans="1:42" s="238" customFormat="1" ht="6" customHeight="1">
      <c r="A82" s="97"/>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95"/>
      <c r="AP82" s="242"/>
    </row>
    <row r="83" spans="1:42" s="238" customFormat="1" ht="13.2">
      <c r="A83" s="97"/>
      <c r="B83" s="242"/>
      <c r="C83" s="242"/>
      <c r="D83" s="242"/>
      <c r="E83" s="242"/>
      <c r="F83" s="105"/>
      <c r="G83" s="242"/>
      <c r="H83" s="242"/>
      <c r="I83" s="242"/>
      <c r="J83" s="242"/>
      <c r="K83" s="242"/>
      <c r="L83" s="242"/>
      <c r="M83" s="242"/>
      <c r="N83" s="242"/>
      <c r="O83" s="242"/>
      <c r="P83" s="242"/>
      <c r="Q83" s="242"/>
      <c r="R83" s="242"/>
      <c r="S83" s="242"/>
      <c r="T83" s="242"/>
      <c r="U83" s="572" t="s">
        <v>3</v>
      </c>
      <c r="V83" s="572"/>
      <c r="W83" s="572"/>
      <c r="X83" s="242"/>
      <c r="Y83" s="242"/>
      <c r="Z83" s="242"/>
      <c r="AA83" s="242"/>
      <c r="AB83" s="242"/>
      <c r="AC83" s="242"/>
      <c r="AD83" s="242"/>
      <c r="AE83" s="242"/>
      <c r="AF83" s="242"/>
      <c r="AG83" s="242"/>
      <c r="AH83" s="242"/>
      <c r="AI83" s="242"/>
      <c r="AJ83" s="242"/>
      <c r="AK83" s="242"/>
      <c r="AL83" s="242"/>
      <c r="AM83" s="242"/>
      <c r="AN83" s="242"/>
      <c r="AO83" s="95"/>
      <c r="AP83" s="242"/>
    </row>
    <row r="84" spans="1:42" s="238" customFormat="1" ht="6" customHeight="1">
      <c r="A84" s="97"/>
      <c r="B84" s="242"/>
      <c r="C84" s="242"/>
      <c r="D84" s="242"/>
      <c r="E84" s="242"/>
      <c r="F84" s="111"/>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c r="AJ84" s="242"/>
      <c r="AK84" s="242"/>
      <c r="AL84" s="242"/>
      <c r="AM84" s="242"/>
      <c r="AN84" s="242"/>
      <c r="AO84" s="95"/>
      <c r="AP84" s="242"/>
    </row>
    <row r="85" spans="1:42" s="238" customFormat="1" ht="15" customHeight="1">
      <c r="A85" s="97"/>
      <c r="B85" s="242"/>
      <c r="C85" s="105"/>
      <c r="D85" s="242"/>
      <c r="E85" s="242"/>
      <c r="F85" s="242"/>
      <c r="G85" s="242"/>
      <c r="H85" s="242"/>
      <c r="I85" s="242"/>
      <c r="J85" s="242"/>
      <c r="K85" s="242"/>
      <c r="L85" s="242"/>
      <c r="M85" s="242"/>
      <c r="N85" s="242"/>
      <c r="O85" s="242"/>
      <c r="P85" s="242"/>
      <c r="Q85" s="242"/>
      <c r="R85" s="242"/>
      <c r="S85" s="242"/>
      <c r="T85" s="242"/>
      <c r="U85" s="671" t="s">
        <v>4</v>
      </c>
      <c r="V85" s="671"/>
      <c r="W85" s="671"/>
      <c r="X85" s="951" t="str">
        <f>IF('(記入例)(イ)-③入力表'!$D$6="","",'(記入例)(イ)-③入力表'!$D$6)</f>
        <v>朝倉市宮野２０４６番地１</v>
      </c>
      <c r="Y85" s="951"/>
      <c r="Z85" s="951"/>
      <c r="AA85" s="951"/>
      <c r="AB85" s="951"/>
      <c r="AC85" s="951"/>
      <c r="AD85" s="951"/>
      <c r="AE85" s="951"/>
      <c r="AF85" s="951"/>
      <c r="AG85" s="951"/>
      <c r="AH85" s="951"/>
      <c r="AI85" s="951"/>
      <c r="AJ85" s="951"/>
      <c r="AK85" s="951"/>
      <c r="AL85" s="951"/>
      <c r="AM85" s="171"/>
      <c r="AN85" s="242"/>
      <c r="AO85" s="95"/>
      <c r="AP85" s="242"/>
    </row>
    <row r="86" spans="1:42" s="238" customFormat="1" ht="15" customHeight="1">
      <c r="A86" s="97"/>
      <c r="B86" s="242"/>
      <c r="C86" s="242"/>
      <c r="D86" s="242"/>
      <c r="E86" s="242"/>
      <c r="F86" s="111"/>
      <c r="G86" s="242"/>
      <c r="H86" s="242"/>
      <c r="I86" s="242"/>
      <c r="J86" s="242"/>
      <c r="K86" s="242"/>
      <c r="L86" s="242"/>
      <c r="M86" s="242"/>
      <c r="N86" s="242"/>
      <c r="O86" s="242"/>
      <c r="P86" s="242"/>
      <c r="Q86" s="242"/>
      <c r="R86" s="242"/>
      <c r="S86" s="242"/>
      <c r="T86" s="242"/>
      <c r="U86" s="242"/>
      <c r="V86" s="242"/>
      <c r="W86" s="242"/>
      <c r="X86" s="1015" t="str">
        <f>IF('(記入例)(イ)-③入力表'!$D$7="","",'(記入例)(イ)-③入力表'!$D$7)</f>
        <v>株式会社朝倉市商工観光課</v>
      </c>
      <c r="Y86" s="1015"/>
      <c r="Z86" s="1015"/>
      <c r="AA86" s="1015"/>
      <c r="AB86" s="1015"/>
      <c r="AC86" s="1015"/>
      <c r="AD86" s="1015"/>
      <c r="AE86" s="1015"/>
      <c r="AF86" s="1015"/>
      <c r="AG86" s="1015"/>
      <c r="AH86" s="1015"/>
      <c r="AI86" s="1015"/>
      <c r="AJ86" s="1015"/>
      <c r="AK86" s="1015"/>
      <c r="AL86" s="1015"/>
      <c r="AM86" s="242"/>
      <c r="AN86" s="242"/>
      <c r="AO86" s="95"/>
      <c r="AP86" s="242"/>
    </row>
    <row r="87" spans="1:42" s="238" customFormat="1" ht="15" customHeight="1">
      <c r="A87" s="97"/>
      <c r="B87" s="242"/>
      <c r="C87" s="105"/>
      <c r="D87" s="242"/>
      <c r="E87" s="242"/>
      <c r="F87" s="242"/>
      <c r="G87" s="242"/>
      <c r="H87" s="242"/>
      <c r="I87" s="242"/>
      <c r="J87" s="242"/>
      <c r="K87" s="242"/>
      <c r="L87" s="242"/>
      <c r="M87" s="242"/>
      <c r="N87" s="242"/>
      <c r="O87" s="242"/>
      <c r="P87" s="242"/>
      <c r="Q87" s="242"/>
      <c r="R87" s="242"/>
      <c r="S87" s="242"/>
      <c r="T87" s="242"/>
      <c r="U87" s="671" t="s">
        <v>5</v>
      </c>
      <c r="V87" s="671"/>
      <c r="W87" s="671"/>
      <c r="X87" s="1020" t="str">
        <f>IF('(記入例)(イ)-③入力表'!$D$8="","",'(記入例)(イ)-③入力表'!$D$8)</f>
        <v>代表取締役　　朝倉　太郎</v>
      </c>
      <c r="Y87" s="1020"/>
      <c r="Z87" s="1020"/>
      <c r="AA87" s="1020"/>
      <c r="AB87" s="1020"/>
      <c r="AC87" s="1020"/>
      <c r="AD87" s="1020"/>
      <c r="AE87" s="1020"/>
      <c r="AF87" s="1020"/>
      <c r="AG87" s="1020"/>
      <c r="AH87" s="1020"/>
      <c r="AI87" s="1020"/>
      <c r="AJ87" s="1020"/>
      <c r="AK87" s="1020"/>
      <c r="AL87" s="172" t="s">
        <v>6</v>
      </c>
      <c r="AM87" s="242"/>
      <c r="AN87" s="242"/>
      <c r="AO87" s="95"/>
      <c r="AP87" s="242"/>
    </row>
    <row r="88" spans="1:42" s="238" customFormat="1" ht="6" customHeight="1">
      <c r="A88" s="97"/>
      <c r="B88" s="242"/>
      <c r="C88" s="105"/>
      <c r="D88" s="242"/>
      <c r="E88" s="242"/>
      <c r="F88" s="242"/>
      <c r="G88" s="242"/>
      <c r="H88" s="242"/>
      <c r="I88" s="242"/>
      <c r="J88" s="242"/>
      <c r="K88" s="242"/>
      <c r="L88" s="242"/>
      <c r="M88" s="242"/>
      <c r="N88" s="242"/>
      <c r="O88" s="242"/>
      <c r="P88" s="242"/>
      <c r="Q88" s="242"/>
      <c r="R88" s="242"/>
      <c r="S88" s="242"/>
      <c r="T88" s="242"/>
      <c r="U88" s="239"/>
      <c r="V88" s="239"/>
      <c r="W88" s="239"/>
      <c r="X88" s="173"/>
      <c r="Y88" s="173"/>
      <c r="Z88" s="173"/>
      <c r="AA88" s="173"/>
      <c r="AB88" s="173"/>
      <c r="AC88" s="173"/>
      <c r="AD88" s="173"/>
      <c r="AE88" s="173"/>
      <c r="AF88" s="173"/>
      <c r="AG88" s="173"/>
      <c r="AH88" s="173"/>
      <c r="AI88" s="173"/>
      <c r="AJ88" s="173"/>
      <c r="AK88" s="173"/>
      <c r="AL88" s="242"/>
      <c r="AM88" s="242"/>
      <c r="AN88" s="242"/>
      <c r="AO88" s="95"/>
      <c r="AP88" s="242"/>
    </row>
    <row r="89" spans="1:42" s="238" customFormat="1" ht="15" customHeight="1">
      <c r="A89" s="97"/>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96"/>
      <c r="AL89" s="174" t="s">
        <v>175</v>
      </c>
      <c r="AN89" s="242"/>
      <c r="AO89" s="95"/>
      <c r="AP89" s="242"/>
    </row>
    <row r="90" spans="1:42" s="234" customFormat="1" ht="15" customHeight="1">
      <c r="A90" s="97"/>
      <c r="B90" s="53" t="s">
        <v>7</v>
      </c>
      <c r="C90" s="53"/>
      <c r="D90" s="53"/>
      <c r="E90" s="53"/>
      <c r="F90" s="53"/>
      <c r="G90" s="53"/>
      <c r="H90" s="53"/>
      <c r="I90" s="53"/>
      <c r="J90" s="53"/>
      <c r="K90" s="53"/>
      <c r="L90" s="53"/>
      <c r="M90" s="53"/>
      <c r="N90" s="53"/>
      <c r="O90" s="53"/>
      <c r="P90" s="53"/>
      <c r="Q90" s="53"/>
      <c r="R90" s="53"/>
      <c r="S90" s="53"/>
      <c r="T90" s="53"/>
      <c r="U90" s="53"/>
      <c r="V90" s="53"/>
      <c r="W90" s="53"/>
      <c r="X90" s="53"/>
      <c r="Y90" s="553" t="str">
        <f>IF($Y$21="","",$Y$21)</f>
        <v>売上高の減少</v>
      </c>
      <c r="Z90" s="554"/>
      <c r="AA90" s="554"/>
      <c r="AB90" s="554"/>
      <c r="AC90" s="554"/>
      <c r="AD90" s="554"/>
      <c r="AE90" s="554"/>
      <c r="AF90" s="234" t="s">
        <v>310</v>
      </c>
      <c r="AG90" s="58"/>
      <c r="AI90" s="477" t="s">
        <v>311</v>
      </c>
      <c r="AJ90" s="478"/>
      <c r="AK90" s="478"/>
      <c r="AL90" s="478"/>
      <c r="AM90" s="478"/>
      <c r="AN90" s="478"/>
      <c r="AO90" s="95"/>
      <c r="AP90" s="53"/>
    </row>
    <row r="91" spans="1:42" s="234" customFormat="1" ht="15" customHeight="1">
      <c r="A91" s="97"/>
      <c r="B91" s="479" t="s">
        <v>312</v>
      </c>
      <c r="C91" s="478"/>
      <c r="D91" s="478"/>
      <c r="E91" s="478"/>
      <c r="F91" s="478"/>
      <c r="G91" s="478"/>
      <c r="H91" s="478"/>
      <c r="I91" s="478"/>
      <c r="J91" s="478"/>
      <c r="K91" s="478"/>
      <c r="L91" s="478"/>
      <c r="M91" s="478"/>
      <c r="N91" s="478"/>
      <c r="O91" s="478"/>
      <c r="P91" s="478"/>
      <c r="Q91" s="478"/>
      <c r="R91" s="478"/>
      <c r="S91" s="478"/>
      <c r="T91" s="478"/>
      <c r="U91" s="478"/>
      <c r="V91" s="478"/>
      <c r="W91" s="478"/>
      <c r="X91" s="478"/>
      <c r="Y91" s="478"/>
      <c r="Z91" s="478"/>
      <c r="AA91" s="478"/>
      <c r="AB91" s="478"/>
      <c r="AC91" s="478"/>
      <c r="AD91" s="478"/>
      <c r="AE91" s="478"/>
      <c r="AF91" s="478"/>
      <c r="AG91" s="478"/>
      <c r="AH91" s="478"/>
      <c r="AI91" s="478"/>
      <c r="AJ91" s="478"/>
      <c r="AK91" s="478"/>
      <c r="AL91" s="478"/>
      <c r="AM91" s="478"/>
      <c r="AN91" s="478"/>
      <c r="AO91" s="95"/>
      <c r="AP91" s="53"/>
    </row>
    <row r="92" spans="1:42" s="234" customFormat="1" ht="15" customHeight="1">
      <c r="A92" s="97"/>
      <c r="B92" s="53" t="s">
        <v>313</v>
      </c>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7"/>
      <c r="AO92" s="95"/>
      <c r="AP92" s="53"/>
    </row>
    <row r="93" spans="1:42" s="234" customFormat="1" ht="6" customHeight="1">
      <c r="A93" s="97"/>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96"/>
      <c r="AO93" s="95"/>
      <c r="AP93" s="53"/>
    </row>
    <row r="94" spans="1:42" s="234" customFormat="1" ht="15" customHeight="1">
      <c r="A94" s="97"/>
      <c r="B94" s="758" t="s">
        <v>9</v>
      </c>
      <c r="C94" s="943"/>
      <c r="D94" s="943"/>
      <c r="E94" s="943"/>
      <c r="F94" s="943"/>
      <c r="G94" s="943"/>
      <c r="H94" s="943"/>
      <c r="I94" s="943"/>
      <c r="J94" s="943"/>
      <c r="K94" s="943"/>
      <c r="L94" s="943"/>
      <c r="M94" s="943"/>
      <c r="N94" s="943"/>
      <c r="O94" s="943"/>
      <c r="P94" s="943"/>
      <c r="Q94" s="943"/>
      <c r="R94" s="943"/>
      <c r="S94" s="943"/>
      <c r="T94" s="943"/>
      <c r="U94" s="943"/>
      <c r="V94" s="943"/>
      <c r="W94" s="943"/>
      <c r="X94" s="943"/>
      <c r="Y94" s="943"/>
      <c r="Z94" s="943"/>
      <c r="AA94" s="943"/>
      <c r="AB94" s="943"/>
      <c r="AC94" s="943"/>
      <c r="AD94" s="943"/>
      <c r="AE94" s="943"/>
      <c r="AF94" s="943"/>
      <c r="AG94" s="943"/>
      <c r="AH94" s="943"/>
      <c r="AI94" s="943"/>
      <c r="AJ94" s="943"/>
      <c r="AK94" s="943"/>
      <c r="AL94" s="943"/>
      <c r="AM94" s="943"/>
      <c r="AN94" s="943"/>
      <c r="AO94" s="95"/>
      <c r="AP94" s="53"/>
    </row>
    <row r="95" spans="1:42" s="234" customFormat="1" ht="6" customHeight="1">
      <c r="A95" s="97"/>
      <c r="B95" s="248"/>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95"/>
      <c r="AP95" s="53"/>
    </row>
    <row r="96" spans="1:42" s="234" customFormat="1" ht="15" customHeight="1" thickBot="1">
      <c r="A96" s="97"/>
      <c r="B96" s="242" t="s">
        <v>240</v>
      </c>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95"/>
      <c r="AP96" s="53"/>
    </row>
    <row r="97" spans="1:43" ht="30" customHeight="1" thickTop="1" thickBot="1">
      <c r="A97" s="132"/>
      <c r="B97" s="1021" t="str">
        <f>IF('(記入例)(イ)-③入力表'!$D$15="","",'(記入例)(イ)-③入力表'!$D$15)</f>
        <v>2061</v>
      </c>
      <c r="C97" s="1022"/>
      <c r="D97" s="1022"/>
      <c r="E97" s="1023" t="str">
        <f>IF('(記入例)(イ)-③入力表'!$D$16="","",'(記入例)(イ)-③入力表'!$D$16)</f>
        <v>かばん製造業</v>
      </c>
      <c r="F97" s="1023"/>
      <c r="G97" s="1023"/>
      <c r="H97" s="1023"/>
      <c r="I97" s="1023"/>
      <c r="J97" s="1023"/>
      <c r="K97" s="1023"/>
      <c r="L97" s="1023"/>
      <c r="M97" s="1023"/>
      <c r="N97" s="1024"/>
      <c r="O97" s="1025" t="str">
        <f>IF('(記入例)(イ)-③入力表'!$C$15="","",'(記入例)(イ)-③入力表'!$C$15)</f>
        <v>2129</v>
      </c>
      <c r="P97" s="1025"/>
      <c r="Q97" s="1025"/>
      <c r="R97" s="1026" t="str">
        <f>IF('(記入例)(イ)-③入力表'!$C$16="","",'(記入例)(イ)-③入力表'!$C$16)</f>
        <v>その他のセメント製品製造業</v>
      </c>
      <c r="S97" s="1026"/>
      <c r="T97" s="1026"/>
      <c r="U97" s="1026"/>
      <c r="V97" s="1026"/>
      <c r="W97" s="1026"/>
      <c r="X97" s="1026"/>
      <c r="Y97" s="1026"/>
      <c r="Z97" s="1026"/>
      <c r="AA97" s="1027"/>
      <c r="AB97" s="1028" t="str">
        <f>IF('(記入例)(イ)-③入力表'!$E$15="","",'(記入例)(イ)-③入力表'!$E$15)</f>
        <v>2071</v>
      </c>
      <c r="AC97" s="1025"/>
      <c r="AD97" s="1025"/>
      <c r="AE97" s="1026" t="str">
        <f>IF('(記入例)(イ)-③入力表'!$E$16="","",'(記入例)(イ)-③入力表'!$E$16)</f>
        <v>袋物製造業(ハンドバックを除く。)</v>
      </c>
      <c r="AF97" s="1026"/>
      <c r="AG97" s="1026"/>
      <c r="AH97" s="1026"/>
      <c r="AI97" s="1026"/>
      <c r="AJ97" s="1026"/>
      <c r="AK97" s="1026"/>
      <c r="AL97" s="1026"/>
      <c r="AM97" s="1026"/>
      <c r="AN97" s="1027"/>
      <c r="AO97" s="133"/>
      <c r="AP97" s="58"/>
    </row>
    <row r="98" spans="1:43" ht="30" customHeight="1" thickTop="1">
      <c r="A98" s="132"/>
      <c r="B98" s="1031" t="str">
        <f>IF('(記入例)(イ)-③入力表'!$F$15="","",'(記入例)(イ)-③入力表'!$F$15)</f>
        <v>2132</v>
      </c>
      <c r="C98" s="1032"/>
      <c r="D98" s="1032"/>
      <c r="E98" s="1033" t="str">
        <f>IF('(記入例)(イ)-③入力表'!$F$16="","",'(記入例)(イ)-③入力表'!$F$16)</f>
        <v>普通れんが製造業</v>
      </c>
      <c r="F98" s="1033"/>
      <c r="G98" s="1033"/>
      <c r="H98" s="1033"/>
      <c r="I98" s="1033"/>
      <c r="J98" s="1033"/>
      <c r="K98" s="1033"/>
      <c r="L98" s="1033"/>
      <c r="M98" s="1033"/>
      <c r="N98" s="1034"/>
      <c r="O98" s="1035"/>
      <c r="P98" s="1036"/>
      <c r="Q98" s="1036"/>
      <c r="R98" s="1037"/>
      <c r="S98" s="1037"/>
      <c r="T98" s="1037"/>
      <c r="U98" s="1037"/>
      <c r="V98" s="1037"/>
      <c r="W98" s="1037"/>
      <c r="X98" s="1037"/>
      <c r="Y98" s="1037"/>
      <c r="Z98" s="1037"/>
      <c r="AA98" s="1038"/>
      <c r="AB98" s="1035"/>
      <c r="AC98" s="1036"/>
      <c r="AD98" s="1036"/>
      <c r="AE98" s="1037"/>
      <c r="AF98" s="1037"/>
      <c r="AG98" s="1037"/>
      <c r="AH98" s="1037"/>
      <c r="AI98" s="1037"/>
      <c r="AJ98" s="1037"/>
      <c r="AK98" s="1037"/>
      <c r="AL98" s="1037"/>
      <c r="AM98" s="1037"/>
      <c r="AN98" s="1038"/>
      <c r="AO98" s="133"/>
      <c r="AP98" s="58"/>
    </row>
    <row r="99" spans="1:43" s="234" customFormat="1" ht="13.2">
      <c r="A99" s="97"/>
      <c r="B99" s="242" t="s">
        <v>242</v>
      </c>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95"/>
      <c r="AP99" s="53"/>
    </row>
    <row r="100" spans="1:43" ht="13.2">
      <c r="A100" s="132"/>
      <c r="B100" s="256" t="s">
        <v>254</v>
      </c>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133"/>
      <c r="AP100" s="58"/>
    </row>
    <row r="101" spans="1:43" ht="13.2">
      <c r="A101" s="132"/>
      <c r="B101" s="256" t="s">
        <v>255</v>
      </c>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133"/>
      <c r="AP101" s="58"/>
    </row>
    <row r="102" spans="1:43" s="234" customFormat="1" ht="6" customHeight="1">
      <c r="A102" s="97"/>
      <c r="B102" s="242"/>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95"/>
    </row>
    <row r="103" spans="1:43" ht="13.2">
      <c r="A103" s="132" t="s">
        <v>10</v>
      </c>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133"/>
      <c r="AP103" s="58"/>
    </row>
    <row r="104" spans="1:43" s="234" customFormat="1" ht="13.2">
      <c r="A104" s="102" t="s">
        <v>251</v>
      </c>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95"/>
    </row>
    <row r="105" spans="1:43" s="234" customFormat="1" ht="13.2">
      <c r="A105" s="102" t="s">
        <v>252</v>
      </c>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95"/>
    </row>
    <row r="106" spans="1:43" s="238" customFormat="1" ht="13.2">
      <c r="A106" s="102"/>
      <c r="B106" s="242"/>
      <c r="C106" s="242"/>
      <c r="D106" s="242"/>
      <c r="E106" s="242"/>
      <c r="F106" s="671" t="s">
        <v>11</v>
      </c>
      <c r="G106" s="671"/>
      <c r="H106" s="671"/>
      <c r="I106" s="572" t="s">
        <v>12</v>
      </c>
      <c r="J106" s="573">
        <v>100</v>
      </c>
      <c r="K106" s="573"/>
      <c r="L106" s="573"/>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95"/>
    </row>
    <row r="107" spans="1:43" s="238" customFormat="1" ht="14.4">
      <c r="A107" s="102"/>
      <c r="B107" s="105"/>
      <c r="C107" s="242"/>
      <c r="D107" s="242"/>
      <c r="E107" s="242"/>
      <c r="F107" s="242"/>
      <c r="G107" s="242" t="s">
        <v>243</v>
      </c>
      <c r="H107" s="242"/>
      <c r="I107" s="572"/>
      <c r="J107" s="573"/>
      <c r="K107" s="573"/>
      <c r="L107" s="573"/>
      <c r="M107" s="242"/>
      <c r="N107" s="242"/>
      <c r="O107" s="242"/>
      <c r="P107" s="242"/>
      <c r="Q107" s="242"/>
      <c r="R107" s="242"/>
      <c r="S107" s="242"/>
      <c r="T107" s="242"/>
      <c r="U107" s="242"/>
      <c r="V107" s="242"/>
      <c r="W107" s="242"/>
      <c r="X107" s="242"/>
      <c r="Y107" s="242"/>
      <c r="Z107" s="242"/>
      <c r="AA107" s="242"/>
      <c r="AB107" s="45" t="s">
        <v>244</v>
      </c>
      <c r="AC107" s="45"/>
      <c r="AD107" s="45"/>
      <c r="AE107" s="45"/>
      <c r="AF107" s="871">
        <f>IF(AND($N$197="",$N$188=""),"",ROUNDDOWN((SUM($N$197,$U$197)-SUM($N$188,$U$188))/$AI$197*100,1))</f>
        <v>5.2</v>
      </c>
      <c r="AG107" s="871"/>
      <c r="AH107" s="871"/>
      <c r="AI107" s="871"/>
      <c r="AJ107" s="839"/>
      <c r="AK107" s="839"/>
      <c r="AL107" s="45"/>
      <c r="AM107" s="45" t="s">
        <v>253</v>
      </c>
      <c r="AN107" s="242"/>
      <c r="AO107" s="95"/>
      <c r="AQ107" s="137" t="str">
        <f>IF(SUM($N$188,$U$188)&gt;SUM($N$197,$U$197),"※認定不可、売上高が前年同期に比べ増加しています！",IF($U$201&lt;5,"※認定不可、売上高が前年同期間に比べ5%以上減少していません！",""))</f>
        <v/>
      </c>
    </row>
    <row r="108" spans="1:43" s="238" customFormat="1" ht="6" customHeight="1">
      <c r="A108" s="97"/>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95"/>
    </row>
    <row r="109" spans="1:43" s="238" customFormat="1" ht="14.4">
      <c r="A109" s="97"/>
      <c r="B109" s="187" t="s">
        <v>245</v>
      </c>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1029">
        <f>IF($N$188="","",SUM($N$188,$U$188))</f>
        <v>895000</v>
      </c>
      <c r="AC109" s="1030"/>
      <c r="AD109" s="1030"/>
      <c r="AE109" s="1030"/>
      <c r="AF109" s="1030"/>
      <c r="AG109" s="1030"/>
      <c r="AH109" s="1030"/>
      <c r="AI109" s="1030"/>
      <c r="AJ109" s="1030"/>
      <c r="AK109" s="1030"/>
      <c r="AL109" s="1030"/>
      <c r="AM109" s="103" t="s">
        <v>15</v>
      </c>
      <c r="AN109" s="242"/>
      <c r="AO109" s="95"/>
      <c r="AP109" s="242"/>
    </row>
    <row r="110" spans="1:43" s="238" customFormat="1" ht="6" customHeight="1">
      <c r="A110" s="97"/>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95"/>
      <c r="AP110" s="242"/>
    </row>
    <row r="111" spans="1:43" s="238" customFormat="1" ht="14.4">
      <c r="A111" s="97"/>
      <c r="B111" s="187" t="s">
        <v>246</v>
      </c>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1029">
        <f>IF($N$197="","",SUM($N$197,$U$197))</f>
        <v>1138000</v>
      </c>
      <c r="AC111" s="1030"/>
      <c r="AD111" s="1030"/>
      <c r="AE111" s="1030"/>
      <c r="AF111" s="1030"/>
      <c r="AG111" s="1030"/>
      <c r="AH111" s="1030"/>
      <c r="AI111" s="1030"/>
      <c r="AJ111" s="1030"/>
      <c r="AK111" s="1030"/>
      <c r="AL111" s="1030"/>
      <c r="AM111" s="103" t="s">
        <v>15</v>
      </c>
      <c r="AN111" s="242"/>
      <c r="AO111" s="95"/>
    </row>
    <row r="112" spans="1:43" s="238" customFormat="1" ht="6" customHeight="1">
      <c r="A112" s="97"/>
      <c r="B112" s="188"/>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95"/>
      <c r="AP112" s="242"/>
    </row>
    <row r="113" spans="1:43" s="238" customFormat="1" ht="14.4">
      <c r="A113" s="97"/>
      <c r="B113" s="187" t="s">
        <v>247</v>
      </c>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1029">
        <f>IF($AI$197="","",$AI$197)</f>
        <v>4613000</v>
      </c>
      <c r="AC113" s="1030"/>
      <c r="AD113" s="1030"/>
      <c r="AE113" s="1030"/>
      <c r="AF113" s="1030"/>
      <c r="AG113" s="1030"/>
      <c r="AH113" s="1030"/>
      <c r="AI113" s="1030"/>
      <c r="AJ113" s="1030"/>
      <c r="AK113" s="1030"/>
      <c r="AL113" s="1030"/>
      <c r="AM113" s="103" t="s">
        <v>15</v>
      </c>
      <c r="AN113" s="242"/>
      <c r="AO113" s="95"/>
    </row>
    <row r="114" spans="1:43" s="238" customFormat="1" ht="6" customHeight="1">
      <c r="A114" s="97"/>
      <c r="B114" s="111"/>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95"/>
    </row>
    <row r="115" spans="1:43" s="238" customFormat="1" ht="13.2">
      <c r="A115" s="97" t="s">
        <v>248</v>
      </c>
      <c r="B115" s="111"/>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95"/>
    </row>
    <row r="116" spans="1:43" s="238" customFormat="1" ht="13.2">
      <c r="A116" s="97"/>
      <c r="B116" s="111"/>
      <c r="C116" s="242"/>
      <c r="D116" s="242"/>
      <c r="E116" s="242"/>
      <c r="F116" s="671" t="s">
        <v>249</v>
      </c>
      <c r="G116" s="671"/>
      <c r="H116" s="671"/>
      <c r="I116" s="572" t="s">
        <v>12</v>
      </c>
      <c r="J116" s="573">
        <v>100</v>
      </c>
      <c r="K116" s="573"/>
      <c r="L116" s="573"/>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95"/>
    </row>
    <row r="117" spans="1:43" s="238" customFormat="1" ht="14.4">
      <c r="A117" s="97"/>
      <c r="B117" s="111"/>
      <c r="C117" s="242"/>
      <c r="D117" s="242"/>
      <c r="E117" s="242"/>
      <c r="F117" s="242"/>
      <c r="G117" s="242" t="s">
        <v>243</v>
      </c>
      <c r="H117" s="242"/>
      <c r="I117" s="572"/>
      <c r="J117" s="573"/>
      <c r="K117" s="573"/>
      <c r="L117" s="573"/>
      <c r="M117" s="242"/>
      <c r="N117" s="242"/>
      <c r="O117" s="242"/>
      <c r="P117" s="242"/>
      <c r="Q117" s="242"/>
      <c r="R117" s="242"/>
      <c r="S117" s="242"/>
      <c r="T117" s="242"/>
      <c r="U117" s="242"/>
      <c r="V117" s="242"/>
      <c r="W117" s="242"/>
      <c r="X117" s="242"/>
      <c r="Y117" s="242"/>
      <c r="Z117" s="242"/>
      <c r="AA117" s="242"/>
      <c r="AB117" s="45" t="s">
        <v>14</v>
      </c>
      <c r="AC117" s="45"/>
      <c r="AD117" s="45"/>
      <c r="AE117" s="45"/>
      <c r="AF117" s="871">
        <f>IF(OR($AI$197="",$AI$188=""),"",ROUNDDOWN(($AI$197-$AI$188)/$AI$197*100,1))</f>
        <v>10.1</v>
      </c>
      <c r="AG117" s="871"/>
      <c r="AH117" s="871"/>
      <c r="AI117" s="871"/>
      <c r="AJ117" s="839"/>
      <c r="AK117" s="839"/>
      <c r="AL117" s="45"/>
      <c r="AM117" s="45" t="s">
        <v>253</v>
      </c>
      <c r="AN117" s="242"/>
      <c r="AO117" s="95"/>
      <c r="AQ117" s="137" t="str">
        <f>IF($AI$188&gt;$AI$197,"※認定不可、売上高が前年同期に比べ増加しています！",IF($U$205&lt;5,"※認定不可、売上高が前年同期間に比べ5%以上減少していません！",""))</f>
        <v/>
      </c>
    </row>
    <row r="118" spans="1:43" s="238" customFormat="1" ht="6" customHeight="1">
      <c r="A118" s="97"/>
      <c r="B118" s="111"/>
      <c r="C118" s="242"/>
      <c r="D118" s="242"/>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c r="AN118" s="242"/>
      <c r="AO118" s="95"/>
    </row>
    <row r="119" spans="1:43" s="238" customFormat="1" ht="13.2" customHeight="1">
      <c r="A119" s="97"/>
      <c r="B119" s="187" t="s">
        <v>250</v>
      </c>
      <c r="C119" s="242"/>
      <c r="D119" s="242"/>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c r="AA119" s="242"/>
      <c r="AB119" s="1029">
        <f>IF($AI$188="","",$AI$188)</f>
        <v>4145000</v>
      </c>
      <c r="AC119" s="1030"/>
      <c r="AD119" s="1030"/>
      <c r="AE119" s="1030"/>
      <c r="AF119" s="1030"/>
      <c r="AG119" s="1030"/>
      <c r="AH119" s="1030"/>
      <c r="AI119" s="1030"/>
      <c r="AJ119" s="1030"/>
      <c r="AK119" s="1030"/>
      <c r="AL119" s="1030"/>
      <c r="AM119" s="103" t="s">
        <v>15</v>
      </c>
      <c r="AN119" s="242"/>
      <c r="AO119" s="95"/>
    </row>
    <row r="120" spans="1:43" s="238" customFormat="1" ht="6" customHeight="1">
      <c r="A120" s="97"/>
      <c r="B120" s="242"/>
      <c r="C120" s="242"/>
      <c r="D120" s="242"/>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c r="AK120" s="242"/>
      <c r="AL120" s="242"/>
      <c r="AM120" s="242"/>
      <c r="AN120" s="242"/>
      <c r="AO120" s="95"/>
    </row>
    <row r="121" spans="1:43" s="238" customFormat="1" ht="13.2" customHeight="1">
      <c r="A121" s="97"/>
      <c r="B121" s="187" t="s">
        <v>247</v>
      </c>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1029">
        <f>IF($AI$197="","",$AI$197)</f>
        <v>4613000</v>
      </c>
      <c r="AC121" s="1030"/>
      <c r="AD121" s="1030"/>
      <c r="AE121" s="1030"/>
      <c r="AF121" s="1030"/>
      <c r="AG121" s="1030"/>
      <c r="AH121" s="1030"/>
      <c r="AI121" s="1030"/>
      <c r="AJ121" s="1030"/>
      <c r="AK121" s="1030"/>
      <c r="AL121" s="1030"/>
      <c r="AM121" s="103" t="s">
        <v>15</v>
      </c>
      <c r="AN121" s="242"/>
      <c r="AO121" s="95"/>
    </row>
    <row r="122" spans="1:43" s="238" customFormat="1" ht="6" customHeight="1">
      <c r="A122" s="189"/>
      <c r="B122" s="190"/>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91"/>
    </row>
    <row r="123" spans="1:43" ht="19.95" customHeight="1">
      <c r="A123" s="939" t="s">
        <v>256</v>
      </c>
      <c r="B123" s="940"/>
      <c r="C123" s="940"/>
      <c r="D123" s="940"/>
      <c r="E123" s="940"/>
      <c r="F123" s="940"/>
      <c r="G123" s="940"/>
      <c r="H123" s="940"/>
      <c r="I123" s="940"/>
      <c r="J123" s="940"/>
      <c r="K123" s="940"/>
      <c r="L123" s="940"/>
      <c r="M123" s="940"/>
      <c r="N123" s="940"/>
      <c r="O123" s="940"/>
      <c r="P123" s="940"/>
      <c r="Q123" s="940"/>
      <c r="R123" s="940"/>
      <c r="S123" s="940"/>
      <c r="T123" s="940"/>
      <c r="U123" s="940"/>
      <c r="V123" s="940"/>
      <c r="W123" s="940"/>
      <c r="X123" s="940"/>
      <c r="Y123" s="940"/>
      <c r="Z123" s="940"/>
      <c r="AA123" s="940"/>
      <c r="AB123" s="940"/>
      <c r="AC123" s="940"/>
      <c r="AD123" s="940"/>
      <c r="AE123" s="940"/>
      <c r="AF123" s="940"/>
      <c r="AG123" s="940"/>
      <c r="AH123" s="940"/>
      <c r="AI123" s="940"/>
      <c r="AJ123" s="940"/>
      <c r="AK123" s="940"/>
      <c r="AL123" s="940"/>
      <c r="AM123" s="940"/>
      <c r="AN123" s="940"/>
      <c r="AO123" s="302"/>
      <c r="AP123" s="58"/>
    </row>
    <row r="124" spans="1:43" ht="13.2">
      <c r="A124" s="134" t="s">
        <v>18</v>
      </c>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c r="AF124" s="256"/>
      <c r="AG124" s="256"/>
      <c r="AH124" s="256"/>
      <c r="AI124" s="256"/>
      <c r="AJ124" s="256"/>
      <c r="AK124" s="256"/>
      <c r="AL124" s="256"/>
      <c r="AM124" s="256"/>
      <c r="AN124" s="256"/>
      <c r="AO124" s="256"/>
      <c r="AP124" s="58"/>
    </row>
    <row r="125" spans="1:43" ht="13.2">
      <c r="A125" s="134" t="s">
        <v>17</v>
      </c>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6"/>
      <c r="AI125" s="256"/>
      <c r="AJ125" s="256"/>
      <c r="AK125" s="256"/>
      <c r="AL125" s="256"/>
      <c r="AM125" s="256"/>
      <c r="AN125" s="256"/>
      <c r="AO125" s="256"/>
      <c r="AP125" s="58"/>
    </row>
    <row r="126" spans="1:43" ht="13.2">
      <c r="A126" s="134" t="s">
        <v>16</v>
      </c>
      <c r="B126" s="256"/>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6"/>
      <c r="AG126" s="256"/>
      <c r="AH126" s="256"/>
      <c r="AI126" s="256"/>
      <c r="AJ126" s="256"/>
      <c r="AK126" s="256"/>
      <c r="AL126" s="256"/>
      <c r="AM126" s="256"/>
      <c r="AN126" s="256"/>
      <c r="AO126" s="256"/>
      <c r="AP126" s="58"/>
    </row>
    <row r="127" spans="1:43" s="234" customFormat="1" ht="30" customHeight="1">
      <c r="A127" s="697" t="s">
        <v>20</v>
      </c>
      <c r="B127" s="697"/>
      <c r="C127" s="697"/>
      <c r="D127" s="697"/>
      <c r="E127" s="697"/>
      <c r="F127" s="697"/>
      <c r="G127" s="697"/>
      <c r="H127" s="697"/>
      <c r="I127" s="697"/>
      <c r="J127" s="697"/>
      <c r="K127" s="697"/>
      <c r="L127" s="697"/>
      <c r="M127" s="697"/>
      <c r="N127" s="697"/>
      <c r="O127" s="697"/>
      <c r="P127" s="697"/>
      <c r="Q127" s="697"/>
      <c r="R127" s="697"/>
      <c r="S127" s="697"/>
      <c r="T127" s="697"/>
      <c r="U127" s="697"/>
      <c r="V127" s="697"/>
      <c r="W127" s="697"/>
      <c r="X127" s="697"/>
      <c r="Y127" s="697"/>
      <c r="Z127" s="697"/>
      <c r="AA127" s="697"/>
      <c r="AB127" s="697"/>
      <c r="AC127" s="697"/>
      <c r="AD127" s="697"/>
      <c r="AE127" s="697"/>
      <c r="AF127" s="697"/>
      <c r="AG127" s="697"/>
      <c r="AH127" s="697"/>
      <c r="AI127" s="697"/>
      <c r="AJ127" s="697"/>
      <c r="AK127" s="697"/>
      <c r="AL127" s="697"/>
      <c r="AM127" s="697"/>
      <c r="AN127" s="697"/>
      <c r="AO127" s="113"/>
    </row>
    <row r="128" spans="1:43" ht="6" customHeight="1">
      <c r="A128" s="256"/>
      <c r="B128" s="256"/>
      <c r="C128" s="256"/>
      <c r="D128" s="256"/>
      <c r="E128" s="256"/>
      <c r="F128" s="256"/>
      <c r="G128" s="256"/>
      <c r="H128" s="256"/>
      <c r="I128" s="256"/>
      <c r="J128" s="256"/>
      <c r="K128" s="256"/>
      <c r="L128" s="256"/>
      <c r="M128" s="256"/>
      <c r="N128" s="256"/>
      <c r="O128" s="256"/>
      <c r="P128" s="256"/>
      <c r="Q128" s="256"/>
      <c r="R128" s="256"/>
      <c r="S128" s="256"/>
      <c r="T128" s="256"/>
      <c r="U128" s="256"/>
      <c r="V128" s="256"/>
      <c r="W128" s="256"/>
      <c r="X128" s="256"/>
      <c r="Y128" s="256"/>
      <c r="Z128" s="256"/>
      <c r="AA128" s="256"/>
      <c r="AB128" s="256"/>
      <c r="AC128" s="256"/>
      <c r="AD128" s="256"/>
      <c r="AE128" s="256"/>
      <c r="AF128" s="256"/>
      <c r="AG128" s="256"/>
      <c r="AH128" s="256"/>
      <c r="AI128" s="256"/>
      <c r="AJ128" s="256"/>
      <c r="AK128" s="256"/>
      <c r="AL128" s="256"/>
      <c r="AM128" s="256"/>
      <c r="AN128" s="256"/>
      <c r="AO128" s="256"/>
      <c r="AP128" s="58"/>
    </row>
    <row r="129" spans="1:42" s="234" customFormat="1" ht="15" customHeight="1">
      <c r="A129" s="698"/>
      <c r="B129" s="699"/>
      <c r="C129" s="569" t="s">
        <v>21</v>
      </c>
      <c r="D129" s="700"/>
      <c r="E129" s="700"/>
      <c r="F129" s="700"/>
      <c r="G129" s="569"/>
      <c r="H129" s="701"/>
      <c r="I129" s="701"/>
      <c r="J129" s="701"/>
      <c r="K129" s="701"/>
      <c r="L129" s="243" t="s">
        <v>22</v>
      </c>
      <c r="M129" s="238"/>
      <c r="N129" s="238"/>
      <c r="O129" s="238"/>
      <c r="P129" s="238"/>
      <c r="Q129" s="238"/>
      <c r="R129" s="238"/>
      <c r="S129" s="238"/>
      <c r="T129" s="238"/>
      <c r="U129" s="238"/>
      <c r="V129" s="238"/>
      <c r="W129" s="238"/>
      <c r="X129" s="238"/>
      <c r="Y129" s="238"/>
      <c r="Z129" s="238"/>
      <c r="AA129" s="238"/>
      <c r="AB129" s="238"/>
      <c r="AC129" s="238"/>
      <c r="AD129" s="238"/>
      <c r="AE129" s="238"/>
      <c r="AF129" s="238"/>
      <c r="AG129" s="238"/>
      <c r="AH129" s="238"/>
      <c r="AI129" s="238"/>
      <c r="AJ129" s="238"/>
      <c r="AK129" s="238"/>
      <c r="AL129" s="238"/>
      <c r="AM129" s="238"/>
      <c r="AN129" s="238"/>
      <c r="AO129" s="238"/>
    </row>
    <row r="130" spans="1:42" s="234" customFormat="1" ht="6" customHeight="1">
      <c r="A130" s="238"/>
      <c r="B130" s="238"/>
      <c r="C130" s="238"/>
      <c r="D130" s="238"/>
      <c r="E130" s="238"/>
      <c r="F130" s="238"/>
      <c r="G130" s="238"/>
      <c r="H130" s="238"/>
      <c r="I130" s="238"/>
      <c r="J130" s="238"/>
      <c r="K130" s="238"/>
      <c r="L130" s="114"/>
      <c r="M130" s="238"/>
      <c r="N130" s="238"/>
      <c r="O130" s="238"/>
      <c r="P130" s="238"/>
      <c r="Q130" s="238"/>
      <c r="R130" s="238"/>
      <c r="S130" s="238"/>
      <c r="T130" s="238"/>
      <c r="U130" s="238"/>
      <c r="V130" s="238"/>
      <c r="W130" s="238"/>
      <c r="X130" s="238"/>
      <c r="Y130" s="238"/>
      <c r="Z130" s="238"/>
      <c r="AA130" s="238"/>
      <c r="AB130" s="238"/>
      <c r="AC130" s="238"/>
      <c r="AD130" s="238"/>
      <c r="AE130" s="238"/>
      <c r="AF130" s="238"/>
      <c r="AG130" s="238"/>
      <c r="AH130" s="238"/>
      <c r="AI130" s="238"/>
      <c r="AJ130" s="238"/>
      <c r="AK130" s="238"/>
      <c r="AL130" s="238"/>
      <c r="AM130" s="238"/>
      <c r="AN130" s="238"/>
      <c r="AO130" s="238"/>
    </row>
    <row r="131" spans="1:42" s="234" customFormat="1" ht="15" customHeight="1">
      <c r="A131" s="238"/>
      <c r="B131" s="571" t="s">
        <v>23</v>
      </c>
      <c r="C131" s="571"/>
      <c r="D131" s="571"/>
      <c r="E131" s="571"/>
      <c r="F131" s="571"/>
      <c r="G131" s="571"/>
      <c r="H131" s="571"/>
      <c r="I131" s="571"/>
      <c r="J131" s="571"/>
      <c r="K131" s="571"/>
      <c r="L131" s="571"/>
      <c r="M131" s="701"/>
      <c r="N131" s="238"/>
      <c r="O131" s="238"/>
      <c r="P131" s="238"/>
      <c r="Q131" s="238"/>
      <c r="R131" s="238"/>
      <c r="S131" s="238"/>
      <c r="T131" s="238"/>
      <c r="U131" s="238"/>
      <c r="V131" s="238"/>
      <c r="W131" s="238"/>
      <c r="X131" s="238"/>
      <c r="Y131" s="238"/>
      <c r="Z131" s="238"/>
      <c r="AA131" s="238"/>
      <c r="AB131" s="238"/>
      <c r="AC131" s="238"/>
      <c r="AD131" s="238"/>
      <c r="AE131" s="238"/>
      <c r="AF131" s="238"/>
      <c r="AG131" s="238"/>
      <c r="AH131" s="238"/>
      <c r="AI131" s="238"/>
      <c r="AJ131" s="238"/>
      <c r="AK131" s="238"/>
      <c r="AL131" s="238"/>
      <c r="AM131" s="238"/>
      <c r="AN131" s="238"/>
      <c r="AO131" s="238"/>
    </row>
    <row r="132" spans="1:42" s="234" customFormat="1" ht="6" customHeight="1">
      <c r="A132" s="238"/>
      <c r="B132" s="238"/>
      <c r="C132" s="238"/>
      <c r="D132" s="238"/>
      <c r="E132" s="238"/>
      <c r="F132" s="238"/>
      <c r="G132" s="238"/>
      <c r="H132" s="238"/>
      <c r="I132" s="238"/>
      <c r="J132" s="238"/>
      <c r="K132" s="238"/>
      <c r="L132" s="238"/>
      <c r="M132" s="238"/>
      <c r="N132" s="238"/>
      <c r="O132" s="238"/>
      <c r="P132" s="238"/>
      <c r="Q132" s="238"/>
      <c r="R132" s="238"/>
      <c r="S132" s="238"/>
      <c r="T132" s="238"/>
      <c r="U132" s="238"/>
      <c r="V132" s="238"/>
      <c r="W132" s="238"/>
      <c r="X132" s="238"/>
      <c r="Y132" s="238"/>
      <c r="Z132" s="238"/>
      <c r="AA132" s="238"/>
      <c r="AB132" s="238"/>
      <c r="AC132" s="238"/>
      <c r="AD132" s="238"/>
      <c r="AE132" s="238"/>
      <c r="AF132" s="238"/>
      <c r="AG132" s="238"/>
      <c r="AH132" s="238"/>
      <c r="AI132" s="238"/>
      <c r="AJ132" s="238"/>
      <c r="AK132" s="238"/>
      <c r="AL132" s="238"/>
      <c r="AM132" s="238"/>
      <c r="AN132" s="238"/>
      <c r="AO132" s="238"/>
    </row>
    <row r="133" spans="1:42" s="234" customFormat="1" ht="15" customHeight="1">
      <c r="A133" s="238"/>
      <c r="B133" s="238" t="s">
        <v>24</v>
      </c>
      <c r="C133" s="238"/>
      <c r="D133" s="238"/>
      <c r="E133" s="238"/>
      <c r="F133" s="238"/>
      <c r="G133" s="238"/>
      <c r="H133" s="238"/>
      <c r="I133" s="238"/>
      <c r="J133" s="238"/>
      <c r="K133" s="238"/>
      <c r="L133" s="238"/>
      <c r="M133" s="238"/>
      <c r="N133" s="238"/>
      <c r="O133" s="238"/>
      <c r="P133" s="238"/>
      <c r="Q133" s="238"/>
      <c r="R133" s="238"/>
      <c r="S133" s="238"/>
      <c r="T133" s="238"/>
      <c r="U133" s="238"/>
      <c r="V133" s="238"/>
      <c r="W133" s="238"/>
      <c r="X133" s="238"/>
      <c r="Y133" s="238"/>
      <c r="Z133" s="238"/>
      <c r="AA133" s="238"/>
      <c r="AB133" s="238"/>
      <c r="AC133" s="238"/>
      <c r="AD133" s="238"/>
      <c r="AE133" s="238"/>
      <c r="AF133" s="238"/>
      <c r="AG133" s="238"/>
      <c r="AH133" s="238"/>
      <c r="AI133" s="238"/>
      <c r="AJ133" s="238"/>
      <c r="AK133" s="238"/>
      <c r="AL133" s="238"/>
      <c r="AM133" s="238"/>
      <c r="AN133" s="238"/>
      <c r="AO133" s="238"/>
    </row>
    <row r="134" spans="1:42" s="234" customFormat="1" ht="6" customHeight="1">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row>
    <row r="135" spans="1:42" s="234" customFormat="1" ht="15" customHeight="1">
      <c r="A135" s="241" t="s">
        <v>25</v>
      </c>
      <c r="B135" s="103"/>
      <c r="C135" s="103"/>
      <c r="D135" s="103"/>
      <c r="E135" s="103"/>
      <c r="F135" s="103"/>
      <c r="G135" s="103"/>
      <c r="H135" s="103"/>
      <c r="I135" s="103"/>
      <c r="J135" s="103"/>
      <c r="K135" s="578" t="s">
        <v>26</v>
      </c>
      <c r="L135" s="578"/>
      <c r="M135" s="578"/>
      <c r="N135" s="578"/>
      <c r="O135" s="706"/>
      <c r="P135" s="706"/>
      <c r="Q135" s="706"/>
      <c r="R135" s="706"/>
      <c r="S135" s="706"/>
      <c r="T135" s="706"/>
      <c r="U135" s="706"/>
      <c r="V135" s="706"/>
      <c r="W135" s="706"/>
      <c r="X135" s="579" t="s">
        <v>27</v>
      </c>
      <c r="Y135" s="707"/>
      <c r="Z135" s="578" t="s">
        <v>26</v>
      </c>
      <c r="AA135" s="578"/>
      <c r="AB135" s="578"/>
      <c r="AC135" s="578"/>
      <c r="AD135" s="706"/>
      <c r="AE135" s="706"/>
      <c r="AF135" s="706"/>
      <c r="AG135" s="706"/>
      <c r="AH135" s="706"/>
      <c r="AI135" s="706"/>
      <c r="AJ135" s="706"/>
      <c r="AK135" s="706"/>
      <c r="AL135" s="706"/>
      <c r="AM135" s="580" t="s">
        <v>28</v>
      </c>
      <c r="AN135" s="708"/>
      <c r="AO135" s="242"/>
    </row>
    <row r="136" spans="1:42" s="234" customFormat="1" ht="15" customHeight="1">
      <c r="A136" s="115"/>
      <c r="B136" s="238"/>
      <c r="C136" s="238"/>
      <c r="D136" s="238"/>
      <c r="E136" s="238"/>
      <c r="F136" s="238"/>
      <c r="G136" s="238"/>
      <c r="H136" s="238"/>
      <c r="I136" s="238"/>
      <c r="J136" s="238"/>
      <c r="K136" s="238"/>
      <c r="L136" s="238"/>
      <c r="M136" s="238"/>
      <c r="N136" s="238"/>
      <c r="O136" s="238"/>
      <c r="P136" s="238"/>
      <c r="Q136" s="238"/>
      <c r="R136" s="238"/>
      <c r="S136" s="238"/>
      <c r="T136" s="238"/>
      <c r="U136" s="238"/>
      <c r="V136" s="238"/>
      <c r="W136" s="238"/>
      <c r="X136" s="238"/>
      <c r="Y136" s="238"/>
      <c r="Z136" s="238"/>
      <c r="AA136" s="238"/>
      <c r="AB136" s="238"/>
      <c r="AC136" s="238"/>
      <c r="AD136" s="238"/>
      <c r="AE136" s="238"/>
      <c r="AF136" s="238"/>
      <c r="AG136" s="238"/>
      <c r="AH136" s="238"/>
      <c r="AI136" s="238"/>
      <c r="AJ136" s="238"/>
      <c r="AK136" s="238"/>
      <c r="AL136" s="238"/>
      <c r="AM136" s="238"/>
      <c r="AN136" s="238"/>
      <c r="AO136" s="238"/>
    </row>
    <row r="137" spans="1:42" s="234" customFormat="1" ht="15" customHeight="1">
      <c r="A137" s="238"/>
      <c r="B137" s="238"/>
      <c r="C137" s="238"/>
      <c r="D137" s="238"/>
      <c r="E137" s="238"/>
      <c r="F137" s="238"/>
      <c r="G137" s="238"/>
      <c r="H137" s="238"/>
      <c r="I137" s="238"/>
      <c r="J137" s="238"/>
      <c r="K137" s="238"/>
      <c r="L137" s="238"/>
      <c r="M137" s="238"/>
      <c r="N137" s="238"/>
      <c r="O137" s="238"/>
      <c r="P137" s="238"/>
      <c r="Q137" s="238"/>
      <c r="R137" s="238"/>
      <c r="S137" s="238"/>
      <c r="T137" s="238"/>
      <c r="U137" s="238"/>
      <c r="V137" s="238"/>
      <c r="W137" s="238"/>
      <c r="X137" s="238"/>
      <c r="Y137" s="238"/>
      <c r="Z137" s="238"/>
      <c r="AA137" s="570" t="s">
        <v>29</v>
      </c>
      <c r="AB137" s="570"/>
      <c r="AC137" s="570"/>
      <c r="AD137" s="570"/>
      <c r="AE137" s="570"/>
      <c r="AF137" s="570"/>
      <c r="AG137" s="570"/>
      <c r="AH137" s="570"/>
      <c r="AI137" s="570"/>
      <c r="AJ137" s="570"/>
      <c r="AK137" s="570"/>
      <c r="AL137" s="570"/>
      <c r="AM137" s="238"/>
      <c r="AN137" s="238"/>
      <c r="AO137" s="238"/>
    </row>
    <row r="138" spans="1:42" s="234" customFormat="1" ht="15" customHeight="1">
      <c r="A138" s="238"/>
      <c r="B138" s="238"/>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c r="AB138" s="238"/>
      <c r="AC138" s="238"/>
      <c r="AD138" s="238"/>
      <c r="AE138" s="238"/>
      <c r="AF138" s="238"/>
      <c r="AG138" s="238"/>
      <c r="AH138" s="238"/>
      <c r="AI138" s="238"/>
      <c r="AJ138" s="238"/>
      <c r="AK138" s="238"/>
      <c r="AL138" s="238"/>
      <c r="AM138" s="238"/>
      <c r="AN138" s="238"/>
      <c r="AO138" s="238"/>
    </row>
    <row r="139" spans="1:42" s="234" customFormat="1" ht="15" customHeight="1">
      <c r="A139" s="238"/>
      <c r="B139" s="238"/>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c r="AO139" s="237" t="s">
        <v>344</v>
      </c>
    </row>
    <row r="140" spans="1:42" s="234" customFormat="1" ht="6" customHeight="1">
      <c r="A140" s="238"/>
      <c r="B140" s="238"/>
      <c r="C140" s="238"/>
      <c r="D140" s="238"/>
      <c r="E140" s="238"/>
      <c r="F140" s="238"/>
      <c r="G140" s="238"/>
      <c r="H140" s="238"/>
      <c r="I140" s="238"/>
      <c r="J140" s="238"/>
      <c r="K140" s="238"/>
      <c r="L140" s="238"/>
      <c r="M140" s="238"/>
      <c r="N140" s="238"/>
      <c r="O140" s="238"/>
      <c r="P140" s="238"/>
      <c r="Q140" s="238"/>
      <c r="R140" s="238"/>
      <c r="S140" s="238"/>
      <c r="T140" s="238"/>
      <c r="U140" s="238"/>
      <c r="V140" s="238"/>
      <c r="W140" s="238"/>
      <c r="X140" s="238"/>
      <c r="Y140" s="238"/>
      <c r="Z140" s="238"/>
      <c r="AA140" s="238"/>
      <c r="AB140" s="238"/>
      <c r="AC140" s="238"/>
      <c r="AD140" s="238"/>
      <c r="AE140" s="238"/>
      <c r="AF140" s="238"/>
      <c r="AG140" s="238"/>
      <c r="AH140" s="238"/>
      <c r="AI140" s="238"/>
      <c r="AJ140" s="238"/>
      <c r="AK140" s="238"/>
      <c r="AL140" s="238"/>
      <c r="AM140" s="238"/>
      <c r="AN140" s="238"/>
      <c r="AO140" s="237"/>
    </row>
    <row r="141" spans="1:42" ht="15" customHeight="1">
      <c r="A141" s="708" t="s">
        <v>166</v>
      </c>
      <c r="B141" s="950"/>
      <c r="C141" s="950"/>
      <c r="D141" s="950"/>
      <c r="E141" s="950"/>
      <c r="F141" s="951" t="str">
        <f>IF(OR('(記入例)(イ)-③入力表'!$D$7="",'(記入例)(イ)-③入力表'!$D$8=""),"",'(記入例)(イ)-③入力表'!$D$7&amp;"　　"&amp;'(記入例)(イ)-③入力表'!$D$8)</f>
        <v>株式会社朝倉市商工観光課　　代表取締役　　朝倉　太郎</v>
      </c>
      <c r="G141" s="951"/>
      <c r="H141" s="951"/>
      <c r="I141" s="951"/>
      <c r="J141" s="951"/>
      <c r="K141" s="951"/>
      <c r="L141" s="951"/>
      <c r="M141" s="951"/>
      <c r="N141" s="951"/>
      <c r="O141" s="951"/>
      <c r="P141" s="951"/>
      <c r="Q141" s="951"/>
      <c r="R141" s="951"/>
      <c r="S141" s="951"/>
      <c r="T141" s="951"/>
      <c r="U141" s="951"/>
      <c r="V141" s="951"/>
      <c r="W141" s="951"/>
      <c r="X141" s="951"/>
      <c r="Y141" s="951"/>
      <c r="Z141" s="951"/>
      <c r="AA141" s="951"/>
      <c r="AB141" s="951"/>
      <c r="AC141" s="951"/>
      <c r="AD141" s="951"/>
      <c r="AE141" s="951"/>
      <c r="AF141" s="951"/>
      <c r="AG141" s="951"/>
      <c r="AH141" s="951"/>
      <c r="AI141" s="256"/>
      <c r="AJ141" s="256"/>
      <c r="AK141" s="256"/>
      <c r="AL141" s="256"/>
      <c r="AM141" s="256"/>
      <c r="AN141" s="256"/>
      <c r="AO141" s="256"/>
      <c r="AP141" s="58"/>
    </row>
    <row r="142" spans="1:42" ht="15" customHeight="1">
      <c r="A142" s="256"/>
      <c r="B142" s="256"/>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256"/>
      <c r="Z142" s="256"/>
      <c r="AA142" s="256"/>
      <c r="AB142" s="256"/>
      <c r="AC142" s="256"/>
      <c r="AD142" s="256"/>
      <c r="AE142" s="256"/>
      <c r="AF142" s="256"/>
      <c r="AG142" s="256"/>
      <c r="AH142" s="256"/>
      <c r="AI142" s="256"/>
      <c r="AJ142" s="256"/>
      <c r="AK142" s="256"/>
      <c r="AL142" s="256"/>
      <c r="AM142" s="256"/>
      <c r="AN142" s="256"/>
      <c r="AO142" s="256"/>
      <c r="AP142" s="58"/>
    </row>
    <row r="143" spans="1:42" ht="15" customHeight="1">
      <c r="A143" s="256" t="s">
        <v>257</v>
      </c>
      <c r="B143" s="256"/>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6"/>
      <c r="AD143" s="256"/>
      <c r="AE143" s="256"/>
      <c r="AF143" s="256"/>
      <c r="AG143" s="256"/>
      <c r="AH143" s="256"/>
      <c r="AI143" s="256"/>
      <c r="AJ143" s="256"/>
      <c r="AK143" s="256"/>
      <c r="AL143" s="256"/>
      <c r="AM143" s="256"/>
      <c r="AN143" s="135"/>
      <c r="AO143" s="256"/>
      <c r="AP143" s="58"/>
    </row>
    <row r="144" spans="1:42" ht="40.049999999999997" customHeight="1">
      <c r="A144" s="1039" t="s">
        <v>262</v>
      </c>
      <c r="B144" s="1040"/>
      <c r="C144" s="1040"/>
      <c r="D144" s="1040"/>
      <c r="E144" s="1040"/>
      <c r="F144" s="1040"/>
      <c r="G144" s="1040"/>
      <c r="H144" s="1040"/>
      <c r="I144" s="1040"/>
      <c r="J144" s="1040"/>
      <c r="K144" s="1041"/>
      <c r="L144" s="1039" t="s">
        <v>263</v>
      </c>
      <c r="M144" s="1040"/>
      <c r="N144" s="1040"/>
      <c r="O144" s="1040"/>
      <c r="P144" s="1040"/>
      <c r="Q144" s="1040"/>
      <c r="R144" s="1040"/>
      <c r="S144" s="1040"/>
      <c r="T144" s="1040"/>
      <c r="U144" s="1040"/>
      <c r="V144" s="1041"/>
      <c r="W144" s="1042" t="str">
        <f>IF('(記入例)(イ)-③入力表'!$C$13="","ｃ．最近３か月の売上高（※２）"&amp;CHAR(10)&amp;"　　　年　　月　～　　　　年　　月","ｃ．最近３か月の売上高（※２）"&amp;CHAR(10)&amp;TEXT('(記入例)(イ)-③入力表'!$B$19,"ggge年m月")&amp;"～"&amp;TEXT('(記入例)(イ)-③入力表'!$B$21,"ggge年m月"))</f>
        <v>ｃ．最近３か月の売上高（※２）
令和4年8月～令和4年10月</v>
      </c>
      <c r="X144" s="1043"/>
      <c r="Y144" s="1043"/>
      <c r="Z144" s="1043"/>
      <c r="AA144" s="1043"/>
      <c r="AB144" s="1043"/>
      <c r="AC144" s="1043"/>
      <c r="AD144" s="1043"/>
      <c r="AE144" s="1043"/>
      <c r="AF144" s="1043"/>
      <c r="AG144" s="1044"/>
      <c r="AH144" s="1045" t="s">
        <v>261</v>
      </c>
      <c r="AI144" s="1046"/>
      <c r="AJ144" s="1046"/>
      <c r="AK144" s="1046"/>
      <c r="AL144" s="1046"/>
      <c r="AM144" s="1046"/>
      <c r="AN144" s="1047"/>
      <c r="AO144" s="256"/>
      <c r="AP144" s="58"/>
    </row>
    <row r="145" spans="1:43" ht="40.049999999999997" customHeight="1">
      <c r="A145" s="1052" t="str">
        <f>IF('(記入例)(イ)-③入力表'!$D$15="","",'(記入例)(イ)-③入力表'!$D$15)</f>
        <v>2061</v>
      </c>
      <c r="B145" s="1053"/>
      <c r="C145" s="957" t="str">
        <f>IF('(記入例)(イ)-③入力表'!$D$16="","",'(記入例)(イ)-③入力表'!$D$16)</f>
        <v>かばん製造業</v>
      </c>
      <c r="D145" s="1054"/>
      <c r="E145" s="1054"/>
      <c r="F145" s="1054"/>
      <c r="G145" s="1054"/>
      <c r="H145" s="1054"/>
      <c r="I145" s="1054"/>
      <c r="J145" s="1054"/>
      <c r="K145" s="1055"/>
      <c r="L145" s="304"/>
      <c r="M145" s="305"/>
      <c r="N145" s="1056">
        <f>IF($N$197="","",$N$197)</f>
        <v>888000</v>
      </c>
      <c r="O145" s="1057"/>
      <c r="P145" s="1057"/>
      <c r="Q145" s="1057"/>
      <c r="R145" s="1057"/>
      <c r="S145" s="1057"/>
      <c r="T145" s="1057"/>
      <c r="U145" s="1058" t="s">
        <v>259</v>
      </c>
      <c r="V145" s="1059"/>
      <c r="W145" s="306"/>
      <c r="X145" s="307"/>
      <c r="Y145" s="1056">
        <f>IF($N$188="","",$N$188)</f>
        <v>716000</v>
      </c>
      <c r="Z145" s="1057"/>
      <c r="AA145" s="1057"/>
      <c r="AB145" s="1057"/>
      <c r="AC145" s="1057"/>
      <c r="AD145" s="1057"/>
      <c r="AE145" s="1057"/>
      <c r="AF145" s="1050" t="s">
        <v>259</v>
      </c>
      <c r="AG145" s="1051"/>
      <c r="AH145" s="1048">
        <f>IF(AND($N$145="",$Y$145=""),"",$N$145-$Y$145)</f>
        <v>172000</v>
      </c>
      <c r="AI145" s="1049"/>
      <c r="AJ145" s="1049"/>
      <c r="AK145" s="1049"/>
      <c r="AL145" s="1049"/>
      <c r="AM145" s="1050" t="s">
        <v>259</v>
      </c>
      <c r="AN145" s="1051"/>
      <c r="AO145" s="256"/>
      <c r="AP145" s="58"/>
    </row>
    <row r="146" spans="1:43" ht="40.049999999999997" customHeight="1">
      <c r="A146" s="1052" t="str">
        <f>IF('(記入例)(イ)-③入力表'!$E$15="","",'(記入例)(イ)-③入力表'!$E$15)</f>
        <v>2071</v>
      </c>
      <c r="B146" s="1053"/>
      <c r="C146" s="957" t="str">
        <f>IF('(記入例)(イ)-③入力表'!$E$16="","",'(記入例)(イ)-③入力表'!$E$16)</f>
        <v>袋物製造業(ハンドバックを除く。)</v>
      </c>
      <c r="D146" s="1054"/>
      <c r="E146" s="1054"/>
      <c r="F146" s="1054"/>
      <c r="G146" s="1054"/>
      <c r="H146" s="1054"/>
      <c r="I146" s="1054"/>
      <c r="J146" s="1054"/>
      <c r="K146" s="1055"/>
      <c r="L146" s="304"/>
      <c r="M146" s="305"/>
      <c r="N146" s="1056">
        <f>IF($U$197="","",$U$197)</f>
        <v>250000</v>
      </c>
      <c r="O146" s="1057"/>
      <c r="P146" s="1057"/>
      <c r="Q146" s="1057"/>
      <c r="R146" s="1057"/>
      <c r="S146" s="1057"/>
      <c r="T146" s="1057"/>
      <c r="U146" s="1058" t="s">
        <v>259</v>
      </c>
      <c r="V146" s="1059"/>
      <c r="W146" s="306"/>
      <c r="X146" s="307"/>
      <c r="Y146" s="1056">
        <f>IF($U$188="","",$U$188)</f>
        <v>179000</v>
      </c>
      <c r="Z146" s="1057"/>
      <c r="AA146" s="1057"/>
      <c r="AB146" s="1057"/>
      <c r="AC146" s="1057"/>
      <c r="AD146" s="1057"/>
      <c r="AE146" s="1057"/>
      <c r="AF146" s="1050" t="s">
        <v>259</v>
      </c>
      <c r="AG146" s="1051"/>
      <c r="AH146" s="1048">
        <f>IF(AND($N$146="",$Y$146=""),"",$N$146-$Y$146)</f>
        <v>71000</v>
      </c>
      <c r="AI146" s="1049"/>
      <c r="AJ146" s="1049"/>
      <c r="AK146" s="1049"/>
      <c r="AL146" s="1049"/>
      <c r="AM146" s="1050" t="s">
        <v>259</v>
      </c>
      <c r="AN146" s="1051"/>
      <c r="AO146" s="256"/>
    </row>
    <row r="147" spans="1:43" ht="40.049999999999997" customHeight="1">
      <c r="A147" s="1052"/>
      <c r="B147" s="1053"/>
      <c r="C147" s="957"/>
      <c r="D147" s="1054"/>
      <c r="E147" s="1054"/>
      <c r="F147" s="1054"/>
      <c r="G147" s="1054"/>
      <c r="H147" s="1054"/>
      <c r="I147" s="1054"/>
      <c r="J147" s="1054"/>
      <c r="K147" s="1055"/>
      <c r="L147" s="304"/>
      <c r="M147" s="305"/>
      <c r="N147" s="1056"/>
      <c r="O147" s="1057"/>
      <c r="P147" s="1057"/>
      <c r="Q147" s="1057"/>
      <c r="R147" s="1057"/>
      <c r="S147" s="1057"/>
      <c r="T147" s="1057"/>
      <c r="U147" s="1058" t="s">
        <v>259</v>
      </c>
      <c r="V147" s="1059"/>
      <c r="W147" s="306"/>
      <c r="X147" s="307"/>
      <c r="Y147" s="1056"/>
      <c r="Z147" s="1057"/>
      <c r="AA147" s="1057"/>
      <c r="AB147" s="1057"/>
      <c r="AC147" s="1057"/>
      <c r="AD147" s="1057"/>
      <c r="AE147" s="1057"/>
      <c r="AF147" s="1050" t="s">
        <v>259</v>
      </c>
      <c r="AG147" s="1051"/>
      <c r="AH147" s="1048" t="str">
        <f>IF(AND($N$147="",$Y$147=""),"",$N$147-$Y$147)</f>
        <v/>
      </c>
      <c r="AI147" s="1049"/>
      <c r="AJ147" s="1049"/>
      <c r="AK147" s="1049"/>
      <c r="AL147" s="1049"/>
      <c r="AM147" s="1050" t="s">
        <v>259</v>
      </c>
      <c r="AN147" s="1051"/>
      <c r="AO147" s="256"/>
    </row>
    <row r="148" spans="1:43" ht="40.049999999999997" customHeight="1" thickBot="1">
      <c r="A148" s="1052"/>
      <c r="B148" s="1053"/>
      <c r="C148" s="957"/>
      <c r="D148" s="1054"/>
      <c r="E148" s="1054"/>
      <c r="F148" s="1054"/>
      <c r="G148" s="1054"/>
      <c r="H148" s="1054"/>
      <c r="I148" s="1054"/>
      <c r="J148" s="1054"/>
      <c r="K148" s="1055"/>
      <c r="L148" s="308"/>
      <c r="M148" s="309"/>
      <c r="N148" s="1060"/>
      <c r="O148" s="1061"/>
      <c r="P148" s="1061"/>
      <c r="Q148" s="1061"/>
      <c r="R148" s="1061"/>
      <c r="S148" s="1061"/>
      <c r="T148" s="1061"/>
      <c r="U148" s="1062" t="s">
        <v>259</v>
      </c>
      <c r="V148" s="1063"/>
      <c r="W148" s="310"/>
      <c r="X148" s="311"/>
      <c r="Y148" s="1060"/>
      <c r="Z148" s="1061"/>
      <c r="AA148" s="1061"/>
      <c r="AB148" s="1061"/>
      <c r="AC148" s="1061"/>
      <c r="AD148" s="1061"/>
      <c r="AE148" s="1061"/>
      <c r="AF148" s="1064" t="s">
        <v>259</v>
      </c>
      <c r="AG148" s="1065"/>
      <c r="AH148" s="1048" t="str">
        <f>IF(AND($N$148="",$Y$148=""),"",$N$148-$Y$148)</f>
        <v/>
      </c>
      <c r="AI148" s="1049"/>
      <c r="AJ148" s="1049"/>
      <c r="AK148" s="1049"/>
      <c r="AL148" s="1049"/>
      <c r="AM148" s="1053" t="s">
        <v>259</v>
      </c>
      <c r="AN148" s="1051"/>
      <c r="AO148" s="256"/>
    </row>
    <row r="149" spans="1:43" ht="40.049999999999997" customHeight="1" thickTop="1" thickBot="1">
      <c r="A149" s="1080" t="s">
        <v>182</v>
      </c>
      <c r="B149" s="1081"/>
      <c r="C149" s="1081"/>
      <c r="D149" s="1081"/>
      <c r="E149" s="1081"/>
      <c r="F149" s="1081"/>
      <c r="G149" s="1081"/>
      <c r="H149" s="1081"/>
      <c r="I149" s="1081"/>
      <c r="J149" s="1081"/>
      <c r="K149" s="1081"/>
      <c r="L149" s="1082" t="s">
        <v>258</v>
      </c>
      <c r="M149" s="1083"/>
      <c r="N149" s="1084">
        <f>IF(SUM($N$145:$T$148)=0,"",SUM($N$145:$T$148))</f>
        <v>1138000</v>
      </c>
      <c r="O149" s="1085"/>
      <c r="P149" s="1085"/>
      <c r="Q149" s="1085"/>
      <c r="R149" s="1085"/>
      <c r="S149" s="1085"/>
      <c r="T149" s="1085"/>
      <c r="U149" s="1086" t="s">
        <v>259</v>
      </c>
      <c r="V149" s="1087"/>
      <c r="W149" s="1088" t="s">
        <v>264</v>
      </c>
      <c r="X149" s="1083"/>
      <c r="Y149" s="1084">
        <f>IF(SUM($Y$145:$AE$148)=0,"",SUM($Y$145:$AE$148))</f>
        <v>895000</v>
      </c>
      <c r="Z149" s="1085"/>
      <c r="AA149" s="1085"/>
      <c r="AB149" s="1085"/>
      <c r="AC149" s="1085"/>
      <c r="AD149" s="1085"/>
      <c r="AE149" s="1085"/>
      <c r="AF149" s="1070" t="s">
        <v>259</v>
      </c>
      <c r="AG149" s="1071"/>
      <c r="AH149" s="1072">
        <f>IF(AND($N$149="",$Y$149=""),"",$N$149-$Y$149)</f>
        <v>243000</v>
      </c>
      <c r="AI149" s="1073"/>
      <c r="AJ149" s="1073"/>
      <c r="AK149" s="1073"/>
      <c r="AL149" s="1073"/>
      <c r="AM149" s="1053" t="s">
        <v>259</v>
      </c>
      <c r="AN149" s="1051"/>
      <c r="AO149" s="256"/>
    </row>
    <row r="150" spans="1:43" s="245" customFormat="1" ht="30" customHeight="1" thickTop="1">
      <c r="A150" s="1074" t="s">
        <v>265</v>
      </c>
      <c r="B150" s="1075"/>
      <c r="C150" s="1075"/>
      <c r="D150" s="1075"/>
      <c r="E150" s="1075"/>
      <c r="F150" s="1075"/>
      <c r="G150" s="1075"/>
      <c r="H150" s="1075"/>
      <c r="I150" s="1075"/>
      <c r="J150" s="1075"/>
      <c r="K150" s="1075"/>
      <c r="L150" s="1075"/>
      <c r="M150" s="1075"/>
      <c r="N150" s="1075"/>
      <c r="O150" s="1075"/>
      <c r="P150" s="1075"/>
      <c r="Q150" s="1075"/>
      <c r="R150" s="1075"/>
      <c r="S150" s="1075"/>
      <c r="T150" s="1075"/>
      <c r="U150" s="1075"/>
      <c r="V150" s="1075"/>
      <c r="W150" s="1075"/>
      <c r="X150" s="1075"/>
      <c r="Y150" s="1075"/>
      <c r="Z150" s="1075"/>
      <c r="AA150" s="1075"/>
      <c r="AB150" s="1075"/>
      <c r="AC150" s="1075"/>
      <c r="AD150" s="1075"/>
      <c r="AE150" s="1075"/>
      <c r="AF150" s="1075"/>
      <c r="AG150" s="1075"/>
      <c r="AH150" s="1075"/>
      <c r="AI150" s="1075"/>
      <c r="AJ150" s="1075"/>
      <c r="AK150" s="1075"/>
      <c r="AL150" s="1075"/>
      <c r="AM150" s="1075"/>
      <c r="AN150" s="1075"/>
      <c r="AO150" s="256"/>
    </row>
    <row r="151" spans="1:43" s="245" customFormat="1" ht="15" customHeight="1">
      <c r="A151" s="193" t="s">
        <v>266</v>
      </c>
      <c r="B151" s="312"/>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c r="AA151" s="312"/>
      <c r="AB151" s="312"/>
      <c r="AC151" s="312"/>
      <c r="AD151" s="312"/>
      <c r="AE151" s="312"/>
      <c r="AF151" s="312"/>
      <c r="AG151" s="312"/>
      <c r="AH151" s="312"/>
      <c r="AI151" s="312"/>
      <c r="AJ151" s="312"/>
      <c r="AK151" s="312"/>
      <c r="AL151" s="312"/>
      <c r="AM151" s="312"/>
      <c r="AN151" s="312"/>
      <c r="AO151" s="256"/>
    </row>
    <row r="152" spans="1:43" s="245" customFormat="1" ht="15" customHeight="1">
      <c r="A152" s="256"/>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C152" s="256"/>
      <c r="AD152" s="256"/>
      <c r="AE152" s="256"/>
      <c r="AF152" s="256"/>
      <c r="AG152" s="256"/>
      <c r="AH152" s="256"/>
      <c r="AI152" s="256"/>
      <c r="AJ152" s="256"/>
      <c r="AK152" s="256"/>
      <c r="AL152" s="256"/>
      <c r="AM152" s="256"/>
      <c r="AN152" s="256"/>
      <c r="AO152" s="256"/>
    </row>
    <row r="153" spans="1:43" ht="15" customHeight="1">
      <c r="A153" s="193" t="s">
        <v>268</v>
      </c>
      <c r="B153" s="312"/>
      <c r="C153" s="312"/>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12"/>
      <c r="Z153" s="312"/>
      <c r="AA153" s="312"/>
      <c r="AB153" s="312"/>
      <c r="AC153" s="312"/>
      <c r="AD153" s="312"/>
      <c r="AE153" s="312"/>
      <c r="AF153" s="312"/>
      <c r="AG153" s="312"/>
      <c r="AH153" s="312"/>
      <c r="AI153" s="312"/>
      <c r="AJ153" s="312"/>
      <c r="AK153" s="312"/>
      <c r="AL153" s="312"/>
      <c r="AM153" s="312"/>
      <c r="AN153" s="312"/>
      <c r="AO153" s="256"/>
    </row>
    <row r="154" spans="1:43" ht="40.049999999999997" customHeight="1">
      <c r="A154" s="728" t="s">
        <v>269</v>
      </c>
      <c r="B154" s="1076"/>
      <c r="C154" s="1076"/>
      <c r="D154" s="1076"/>
      <c r="E154" s="1076"/>
      <c r="F154" s="1076"/>
      <c r="G154" s="1076"/>
      <c r="H154" s="1076"/>
      <c r="I154" s="1076"/>
      <c r="J154" s="1076"/>
      <c r="K154" s="1076"/>
      <c r="L154" s="1077"/>
      <c r="M154" s="1042" t="str">
        <f>IF('(記入例)(イ)-③入力表'!$C$13="","最近３か月（　　　　　年　　月～　　　　　年　　月）の"&amp;CHAR(10)&amp;"全体の売上高","最近３か月（"&amp;TEXT('(記入例)(イ)-③入力表'!$B$31,"ggge年m月")&amp;"～"&amp;TEXT('(記入例)(イ)-③入力表'!$B$33,"ggge年m月")&amp;"）の"&amp;CHAR(10)&amp;"全体の売上高")</f>
        <v>最近３か月（令和5年8月～令和5年10月）の
全体の売上高</v>
      </c>
      <c r="N154" s="1078"/>
      <c r="O154" s="1078"/>
      <c r="P154" s="1078"/>
      <c r="Q154" s="1078"/>
      <c r="R154" s="1078"/>
      <c r="S154" s="1078"/>
      <c r="T154" s="1078"/>
      <c r="U154" s="1078"/>
      <c r="V154" s="1078"/>
      <c r="W154" s="1078"/>
      <c r="X154" s="1078"/>
      <c r="Y154" s="1078"/>
      <c r="Z154" s="1078"/>
      <c r="AA154" s="1078"/>
      <c r="AB154" s="1078"/>
      <c r="AC154" s="1078"/>
      <c r="AD154" s="1078"/>
      <c r="AE154" s="1079"/>
      <c r="AF154" s="1045" t="s">
        <v>261</v>
      </c>
      <c r="AG154" s="1076"/>
      <c r="AH154" s="1076"/>
      <c r="AI154" s="1076"/>
      <c r="AJ154" s="1076"/>
      <c r="AK154" s="1076"/>
      <c r="AL154" s="1076"/>
      <c r="AM154" s="1076"/>
      <c r="AN154" s="1077"/>
      <c r="AO154" s="256"/>
    </row>
    <row r="155" spans="1:43" ht="30" customHeight="1">
      <c r="A155" s="1095">
        <f>IF($AI$197="","",$AI$197)</f>
        <v>4613000</v>
      </c>
      <c r="B155" s="1067"/>
      <c r="C155" s="1067"/>
      <c r="D155" s="1067"/>
      <c r="E155" s="1067"/>
      <c r="F155" s="1067"/>
      <c r="G155" s="1067"/>
      <c r="H155" s="1067"/>
      <c r="I155" s="1067"/>
      <c r="J155" s="1067"/>
      <c r="K155" s="1068" t="s">
        <v>259</v>
      </c>
      <c r="L155" s="1069"/>
      <c r="M155" s="1066">
        <f>IF($AI$188="","",$AI$188)</f>
        <v>4145000</v>
      </c>
      <c r="N155" s="1067"/>
      <c r="O155" s="1067"/>
      <c r="P155" s="1067"/>
      <c r="Q155" s="1067"/>
      <c r="R155" s="1067"/>
      <c r="S155" s="1067"/>
      <c r="T155" s="1067"/>
      <c r="U155" s="1067"/>
      <c r="V155" s="1067"/>
      <c r="W155" s="1067"/>
      <c r="X155" s="1067"/>
      <c r="Y155" s="1067"/>
      <c r="Z155" s="1067"/>
      <c r="AA155" s="1067"/>
      <c r="AB155" s="1067"/>
      <c r="AC155" s="1067"/>
      <c r="AD155" s="1096" t="s">
        <v>259</v>
      </c>
      <c r="AE155" s="1097"/>
      <c r="AF155" s="1066">
        <f>IF(OR($A$155="",$M$155=""),"",$A$155-$M$155)</f>
        <v>468000</v>
      </c>
      <c r="AG155" s="1067"/>
      <c r="AH155" s="1067"/>
      <c r="AI155" s="1067"/>
      <c r="AJ155" s="1067"/>
      <c r="AK155" s="1067"/>
      <c r="AL155" s="1067"/>
      <c r="AM155" s="1068" t="s">
        <v>259</v>
      </c>
      <c r="AN155" s="1069"/>
      <c r="AO155" s="256"/>
    </row>
    <row r="156" spans="1:43" ht="15" customHeight="1">
      <c r="A156" s="195"/>
      <c r="B156" s="246"/>
      <c r="C156" s="246"/>
      <c r="D156" s="246"/>
      <c r="E156" s="246"/>
      <c r="F156" s="246"/>
      <c r="G156" s="246"/>
      <c r="H156" s="246"/>
      <c r="I156" s="246"/>
      <c r="J156" s="246"/>
      <c r="K156" s="1089" t="s">
        <v>270</v>
      </c>
      <c r="L156" s="1090"/>
      <c r="M156" s="313"/>
      <c r="N156" s="246"/>
      <c r="O156" s="246"/>
      <c r="P156" s="246"/>
      <c r="Q156" s="246"/>
      <c r="R156" s="246"/>
      <c r="S156" s="246"/>
      <c r="T156" s="246"/>
      <c r="U156" s="246"/>
      <c r="V156" s="246"/>
      <c r="W156" s="246"/>
      <c r="X156" s="246"/>
      <c r="Y156" s="246"/>
      <c r="Z156" s="246"/>
      <c r="AA156" s="246"/>
      <c r="AB156" s="246"/>
      <c r="AC156" s="246"/>
      <c r="AD156" s="1089" t="s">
        <v>260</v>
      </c>
      <c r="AE156" s="1090"/>
      <c r="AF156" s="313"/>
      <c r="AG156" s="246"/>
      <c r="AH156" s="246"/>
      <c r="AI156" s="246"/>
      <c r="AJ156" s="246"/>
      <c r="AK156" s="246"/>
      <c r="AL156" s="246"/>
      <c r="AM156" s="246"/>
      <c r="AN156" s="314"/>
      <c r="AO156" s="256"/>
    </row>
    <row r="157" spans="1:43" ht="15" customHeight="1">
      <c r="A157" s="193"/>
      <c r="B157" s="312"/>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c r="AA157" s="312"/>
      <c r="AB157" s="312"/>
      <c r="AC157" s="312"/>
      <c r="AD157" s="312"/>
      <c r="AE157" s="312"/>
      <c r="AF157" s="312"/>
      <c r="AG157" s="312"/>
      <c r="AH157" s="312"/>
      <c r="AI157" s="312"/>
      <c r="AJ157" s="312"/>
      <c r="AK157" s="312"/>
      <c r="AL157" s="312"/>
      <c r="AM157" s="312"/>
      <c r="AN157" s="312"/>
      <c r="AO157" s="256"/>
    </row>
    <row r="158" spans="1:43" ht="15" customHeight="1">
      <c r="A158" s="193" t="s">
        <v>271</v>
      </c>
      <c r="B158" s="312"/>
      <c r="C158" s="312"/>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2"/>
      <c r="AI158" s="312"/>
      <c r="AJ158" s="312"/>
      <c r="AK158" s="312"/>
      <c r="AL158" s="312"/>
      <c r="AM158" s="312"/>
      <c r="AN158" s="312"/>
      <c r="AO158" s="256"/>
    </row>
    <row r="159" spans="1:43" s="245" customFormat="1" ht="6" customHeight="1"/>
    <row r="160" spans="1:43" s="245" customFormat="1" ht="15" customHeight="1">
      <c r="A160" s="608" t="s">
        <v>273</v>
      </c>
      <c r="B160" s="973"/>
      <c r="C160" s="973"/>
      <c r="D160" s="973"/>
      <c r="E160" s="973"/>
      <c r="F160" s="1091">
        <f>IF($N$197="","",SUM($N$197,$U$197))</f>
        <v>1138000</v>
      </c>
      <c r="G160" s="1092"/>
      <c r="H160" s="1092"/>
      <c r="I160" s="1092"/>
      <c r="J160" s="1092"/>
      <c r="K160" s="1092"/>
      <c r="L160" s="1092"/>
      <c r="M160" s="1092"/>
      <c r="N160" s="981" t="s">
        <v>274</v>
      </c>
      <c r="O160" s="1093"/>
      <c r="P160" s="1093"/>
      <c r="Q160" s="1093"/>
      <c r="R160" s="1091">
        <f>IF($N$188="","",SUM($N$188,$U$188))</f>
        <v>895000</v>
      </c>
      <c r="S160" s="1094"/>
      <c r="T160" s="1094"/>
      <c r="U160" s="1094"/>
      <c r="V160" s="1094"/>
      <c r="W160" s="1094"/>
      <c r="X160" s="1094"/>
      <c r="Y160" s="1094"/>
      <c r="Z160" s="289" t="s">
        <v>259</v>
      </c>
      <c r="AA160" s="648" t="s">
        <v>33</v>
      </c>
      <c r="AB160" s="976"/>
      <c r="AC160" s="976"/>
      <c r="AD160" s="976"/>
      <c r="AE160" s="976"/>
      <c r="AF160" s="977">
        <f>IF($U$201="","",$U$201)</f>
        <v>5.2</v>
      </c>
      <c r="AG160" s="978"/>
      <c r="AH160" s="978"/>
      <c r="AI160" s="978"/>
      <c r="AJ160" s="978"/>
      <c r="AK160" s="979" t="s">
        <v>176</v>
      </c>
      <c r="AL160" s="980"/>
      <c r="AQ160" s="137" t="str">
        <f>IF(SUM($N$188,$U$188)&gt;SUM($N$197,$U$197),"※認定不可、売上高が前年同期に比べ増加しています！",IF($U$201&lt;5,"※認定不可、売上高が前年同期間に比べ5%以上減少していません！",""))</f>
        <v/>
      </c>
    </row>
    <row r="161" spans="1:43" s="245" customFormat="1" ht="15" customHeight="1">
      <c r="G161" s="641" t="s">
        <v>272</v>
      </c>
      <c r="H161" s="976"/>
      <c r="I161" s="976"/>
      <c r="J161" s="976"/>
      <c r="K161" s="976"/>
      <c r="L161" s="1098">
        <f>IF($AI$197="","",$AI$197)</f>
        <v>4613000</v>
      </c>
      <c r="M161" s="1098"/>
      <c r="N161" s="1098"/>
      <c r="O161" s="1098"/>
      <c r="P161" s="1098"/>
      <c r="Q161" s="1098"/>
      <c r="R161" s="1098"/>
      <c r="S161" s="1098"/>
      <c r="T161" s="245" t="s">
        <v>259</v>
      </c>
      <c r="AA161" s="976"/>
      <c r="AB161" s="976"/>
      <c r="AC161" s="976"/>
      <c r="AD161" s="976"/>
      <c r="AE161" s="976"/>
      <c r="AF161" s="978"/>
      <c r="AG161" s="978"/>
      <c r="AH161" s="978"/>
      <c r="AI161" s="978"/>
      <c r="AJ161" s="978"/>
      <c r="AK161" s="980"/>
      <c r="AL161" s="980"/>
    </row>
    <row r="162" spans="1:43" s="245" customFormat="1" ht="6" customHeight="1"/>
    <row r="163" spans="1:43" s="245" customFormat="1" ht="15" customHeight="1">
      <c r="A163" s="193" t="s">
        <v>275</v>
      </c>
      <c r="B163" s="312"/>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c r="AA163" s="312"/>
      <c r="AB163" s="312"/>
      <c r="AC163" s="312"/>
      <c r="AD163" s="312"/>
      <c r="AE163" s="312"/>
      <c r="AF163" s="312"/>
      <c r="AG163" s="312"/>
      <c r="AH163" s="312"/>
      <c r="AI163" s="312"/>
      <c r="AJ163" s="312"/>
      <c r="AK163" s="312"/>
      <c r="AL163" s="312"/>
      <c r="AM163" s="312"/>
      <c r="AN163" s="312"/>
      <c r="AO163" s="256"/>
    </row>
    <row r="164" spans="1:43" s="245" customFormat="1" ht="6" customHeight="1"/>
    <row r="165" spans="1:43" s="245" customFormat="1" ht="15" customHeight="1">
      <c r="A165" s="608" t="s">
        <v>272</v>
      </c>
      <c r="B165" s="973"/>
      <c r="C165" s="973"/>
      <c r="D165" s="973"/>
      <c r="E165" s="973"/>
      <c r="F165" s="1091">
        <f>IF($AI$197="","",$AI$197)</f>
        <v>4613000</v>
      </c>
      <c r="G165" s="1092"/>
      <c r="H165" s="1092"/>
      <c r="I165" s="1092"/>
      <c r="J165" s="1092"/>
      <c r="K165" s="1092"/>
      <c r="L165" s="1092"/>
      <c r="M165" s="1092"/>
      <c r="N165" s="981" t="s">
        <v>276</v>
      </c>
      <c r="O165" s="1093"/>
      <c r="P165" s="1093"/>
      <c r="Q165" s="1093"/>
      <c r="R165" s="1091">
        <f>IF($AI$188="","",$AI$188)</f>
        <v>4145000</v>
      </c>
      <c r="S165" s="1094"/>
      <c r="T165" s="1094"/>
      <c r="U165" s="1094"/>
      <c r="V165" s="1094"/>
      <c r="W165" s="1094"/>
      <c r="X165" s="1094"/>
      <c r="Y165" s="1094"/>
      <c r="Z165" s="289" t="s">
        <v>259</v>
      </c>
      <c r="AA165" s="648" t="s">
        <v>33</v>
      </c>
      <c r="AB165" s="976"/>
      <c r="AC165" s="976"/>
      <c r="AD165" s="976"/>
      <c r="AE165" s="976"/>
      <c r="AF165" s="977">
        <f>IF($U$205="","",$U$205)</f>
        <v>10.1</v>
      </c>
      <c r="AG165" s="978"/>
      <c r="AH165" s="978"/>
      <c r="AI165" s="978"/>
      <c r="AJ165" s="978"/>
      <c r="AK165" s="979" t="s">
        <v>176</v>
      </c>
      <c r="AL165" s="980"/>
      <c r="AQ165" s="137" t="str">
        <f>IF($AI$188&gt;$AI$197,"※認定不可、売上高が前年同期に比べ増加しています！",IF($U$205&lt;5,"※認定不可、売上高が前年同期間に比べ5%以上減少していません！",""))</f>
        <v/>
      </c>
    </row>
    <row r="166" spans="1:43" s="245" customFormat="1" ht="15" customHeight="1">
      <c r="G166" s="641" t="s">
        <v>272</v>
      </c>
      <c r="H166" s="976"/>
      <c r="I166" s="976"/>
      <c r="J166" s="976"/>
      <c r="K166" s="976"/>
      <c r="L166" s="1098">
        <f>IF($AI$197="","",$AI$197)</f>
        <v>4613000</v>
      </c>
      <c r="M166" s="1098"/>
      <c r="N166" s="1098"/>
      <c r="O166" s="1098"/>
      <c r="P166" s="1098"/>
      <c r="Q166" s="1098"/>
      <c r="R166" s="1098"/>
      <c r="S166" s="1098"/>
      <c r="T166" s="245" t="s">
        <v>259</v>
      </c>
      <c r="AA166" s="976"/>
      <c r="AB166" s="976"/>
      <c r="AC166" s="976"/>
      <c r="AD166" s="976"/>
      <c r="AE166" s="976"/>
      <c r="AF166" s="978"/>
      <c r="AG166" s="978"/>
      <c r="AH166" s="978"/>
      <c r="AI166" s="978"/>
      <c r="AJ166" s="978"/>
      <c r="AK166" s="980"/>
      <c r="AL166" s="980"/>
    </row>
    <row r="167" spans="1:43" s="245" customFormat="1" ht="6" customHeight="1"/>
    <row r="168" spans="1:43" s="245" customFormat="1" ht="45" customHeight="1">
      <c r="A168" s="984" t="s">
        <v>277</v>
      </c>
      <c r="B168" s="966"/>
      <c r="C168" s="966"/>
      <c r="D168" s="966"/>
      <c r="E168" s="966"/>
      <c r="F168" s="966"/>
      <c r="G168" s="966"/>
      <c r="H168" s="966"/>
      <c r="I168" s="966"/>
      <c r="J168" s="966"/>
      <c r="K168" s="966"/>
      <c r="L168" s="966"/>
      <c r="M168" s="966"/>
      <c r="N168" s="966"/>
      <c r="O168" s="966"/>
      <c r="P168" s="966"/>
      <c r="Q168" s="966"/>
      <c r="R168" s="966"/>
      <c r="S168" s="966"/>
      <c r="T168" s="966"/>
      <c r="U168" s="966"/>
      <c r="V168" s="966"/>
      <c r="W168" s="966"/>
      <c r="X168" s="966"/>
      <c r="Y168" s="966"/>
      <c r="Z168" s="966"/>
      <c r="AA168" s="966"/>
      <c r="AB168" s="966"/>
      <c r="AC168" s="966"/>
      <c r="AD168" s="966"/>
      <c r="AE168" s="966"/>
      <c r="AF168" s="966"/>
      <c r="AG168" s="966"/>
      <c r="AH168" s="966"/>
      <c r="AI168" s="966"/>
      <c r="AJ168" s="966"/>
      <c r="AK168" s="966"/>
      <c r="AL168" s="966"/>
      <c r="AM168" s="966"/>
      <c r="AN168" s="966"/>
    </row>
    <row r="169" spans="1:43" s="245" customFormat="1" ht="6" customHeight="1">
      <c r="A169" s="258"/>
      <c r="B169" s="266"/>
      <c r="C169" s="266"/>
      <c r="D169" s="266"/>
      <c r="E169" s="266"/>
      <c r="F169" s="266"/>
      <c r="G169" s="266"/>
      <c r="H169" s="266"/>
      <c r="I169" s="266"/>
      <c r="J169" s="266"/>
      <c r="K169" s="266"/>
      <c r="L169" s="266"/>
      <c r="M169" s="266"/>
      <c r="N169" s="266"/>
      <c r="O169" s="266"/>
      <c r="P169" s="266"/>
      <c r="Q169" s="266"/>
      <c r="R169" s="266"/>
      <c r="S169" s="266"/>
      <c r="T169" s="266"/>
      <c r="U169" s="266"/>
      <c r="V169" s="266"/>
      <c r="W169" s="266"/>
      <c r="X169" s="266"/>
      <c r="Y169" s="266"/>
      <c r="Z169" s="266"/>
      <c r="AA169" s="266"/>
      <c r="AB169" s="266"/>
      <c r="AC169" s="266"/>
      <c r="AD169" s="266"/>
      <c r="AE169" s="266"/>
      <c r="AF169" s="266"/>
      <c r="AG169" s="266"/>
      <c r="AH169" s="266"/>
      <c r="AI169" s="266"/>
      <c r="AJ169" s="266"/>
      <c r="AK169" s="266"/>
      <c r="AL169" s="266"/>
      <c r="AM169" s="266"/>
      <c r="AN169" s="266"/>
    </row>
    <row r="170" spans="1:43" s="120" customFormat="1" ht="25.05" customHeight="1">
      <c r="A170" s="983" t="str">
        <f>IF('(記入例)(イ)-③入力表'!$AF$3="","令和　　　年　　　月　　　日",'(記入例)(イ)-③入力表'!$AF$3)</f>
        <v>令和５年１２月１５日</v>
      </c>
      <c r="B170" s="983"/>
      <c r="C170" s="983"/>
      <c r="D170" s="983"/>
      <c r="E170" s="983"/>
      <c r="F170" s="983"/>
      <c r="G170" s="983"/>
      <c r="H170" s="983"/>
      <c r="I170" s="983"/>
      <c r="J170" s="983"/>
      <c r="K170" s="983"/>
      <c r="L170" s="983"/>
      <c r="M170" s="263"/>
      <c r="N170" s="263"/>
      <c r="O170" s="263"/>
      <c r="P170" s="263"/>
      <c r="Q170" s="263"/>
      <c r="R170" s="263"/>
      <c r="S170" s="263"/>
      <c r="T170" s="263"/>
      <c r="U170" s="263"/>
      <c r="V170" s="263"/>
      <c r="W170" s="263"/>
      <c r="X170" s="263"/>
      <c r="Y170" s="263"/>
      <c r="Z170" s="263"/>
      <c r="AA170" s="263"/>
      <c r="AB170" s="263"/>
      <c r="AC170" s="263"/>
      <c r="AD170" s="263"/>
      <c r="AE170" s="263"/>
      <c r="AF170" s="263"/>
      <c r="AG170" s="263"/>
      <c r="AH170" s="263"/>
      <c r="AI170" s="263"/>
      <c r="AJ170" s="263"/>
      <c r="AK170" s="263"/>
      <c r="AL170" s="263"/>
      <c r="AM170" s="263"/>
      <c r="AN170" s="263"/>
    </row>
    <row r="171" spans="1:43" s="120" customFormat="1" ht="25.05" customHeight="1">
      <c r="A171" s="263"/>
      <c r="B171" s="263"/>
      <c r="C171" s="263" t="s">
        <v>184</v>
      </c>
      <c r="D171" s="263"/>
      <c r="E171" s="263"/>
      <c r="F171" s="263"/>
      <c r="G171" s="263"/>
      <c r="H171" s="263"/>
      <c r="I171" s="263"/>
      <c r="J171" s="263"/>
      <c r="K171" s="263"/>
      <c r="L171" s="263"/>
      <c r="M171" s="263"/>
      <c r="N171" s="263"/>
      <c r="O171" s="263"/>
      <c r="P171" s="263"/>
      <c r="Q171" s="263"/>
      <c r="R171" s="263"/>
      <c r="S171" s="263"/>
      <c r="T171" s="263"/>
      <c r="U171" s="263"/>
      <c r="V171" s="263"/>
      <c r="W171" s="263"/>
      <c r="X171" s="263"/>
      <c r="Y171" s="263"/>
      <c r="Z171" s="263"/>
      <c r="AA171" s="263"/>
      <c r="AB171" s="263"/>
      <c r="AC171" s="263"/>
      <c r="AD171" s="263"/>
      <c r="AE171" s="263"/>
      <c r="AF171" s="263"/>
      <c r="AG171" s="263"/>
      <c r="AH171" s="263"/>
      <c r="AI171" s="263"/>
      <c r="AJ171" s="263"/>
      <c r="AK171" s="263"/>
      <c r="AL171" s="263"/>
      <c r="AM171" s="263"/>
      <c r="AN171" s="263"/>
    </row>
    <row r="172" spans="1:43" s="120" customFormat="1" ht="25.05" customHeight="1">
      <c r="A172" s="263"/>
      <c r="B172" s="263"/>
      <c r="C172" s="263"/>
      <c r="D172" s="263"/>
      <c r="E172" s="263"/>
      <c r="F172" s="263"/>
      <c r="G172" s="263"/>
      <c r="H172" s="263"/>
      <c r="I172" s="263"/>
      <c r="J172" s="263"/>
      <c r="K172" s="263"/>
      <c r="L172" s="263"/>
      <c r="M172" s="263"/>
      <c r="N172" s="263"/>
      <c r="O172" s="263"/>
      <c r="P172" s="263"/>
      <c r="Q172" s="800" t="s">
        <v>43</v>
      </c>
      <c r="R172" s="800"/>
      <c r="S172" s="800"/>
      <c r="T172" s="800"/>
      <c r="U172" s="800"/>
      <c r="V172" s="983" t="str">
        <f>IF('(記入例)(イ)-③入力表'!$D$6="","",'(記入例)(イ)-③入力表'!$D$6)</f>
        <v>朝倉市宮野２０４６番地１</v>
      </c>
      <c r="W172" s="983"/>
      <c r="X172" s="983"/>
      <c r="Y172" s="983"/>
      <c r="Z172" s="983"/>
      <c r="AA172" s="983"/>
      <c r="AB172" s="983"/>
      <c r="AC172" s="983"/>
      <c r="AD172" s="983"/>
      <c r="AE172" s="983"/>
      <c r="AF172" s="983"/>
      <c r="AG172" s="983"/>
      <c r="AH172" s="983"/>
      <c r="AI172" s="983"/>
      <c r="AJ172" s="983"/>
      <c r="AK172" s="983"/>
      <c r="AL172" s="983"/>
      <c r="AM172" s="983"/>
      <c r="AN172" s="983"/>
    </row>
    <row r="173" spans="1:43" s="120" customFormat="1" ht="25.05" customHeight="1">
      <c r="A173" s="263"/>
      <c r="B173" s="263"/>
      <c r="C173" s="263"/>
      <c r="D173" s="263"/>
      <c r="E173" s="263"/>
      <c r="F173" s="263"/>
      <c r="G173" s="263"/>
      <c r="H173" s="263"/>
      <c r="I173" s="263"/>
      <c r="J173" s="263"/>
      <c r="K173" s="263"/>
      <c r="L173" s="263"/>
      <c r="M173" s="263"/>
      <c r="N173" s="263"/>
      <c r="O173" s="263"/>
      <c r="P173" s="263"/>
      <c r="Q173" s="800" t="s">
        <v>44</v>
      </c>
      <c r="R173" s="800"/>
      <c r="S173" s="800"/>
      <c r="T173" s="800"/>
      <c r="U173" s="800"/>
      <c r="V173" s="983" t="str">
        <f>IF('(記入例)(イ)-③入力表'!$D$7="","",'(記入例)(イ)-③入力表'!$D$7)</f>
        <v>株式会社朝倉市商工観光課</v>
      </c>
      <c r="W173" s="983"/>
      <c r="X173" s="983"/>
      <c r="Y173" s="983"/>
      <c r="Z173" s="983"/>
      <c r="AA173" s="983"/>
      <c r="AB173" s="983"/>
      <c r="AC173" s="983"/>
      <c r="AD173" s="983"/>
      <c r="AE173" s="983"/>
      <c r="AF173" s="983"/>
      <c r="AG173" s="983"/>
      <c r="AH173" s="983"/>
      <c r="AI173" s="983"/>
      <c r="AJ173" s="983"/>
      <c r="AK173" s="983"/>
      <c r="AL173" s="983"/>
      <c r="AM173" s="983"/>
      <c r="AN173" s="983"/>
    </row>
    <row r="174" spans="1:43" s="120" customFormat="1" ht="25.05" customHeight="1">
      <c r="A174" s="263"/>
      <c r="B174" s="263"/>
      <c r="C174" s="263"/>
      <c r="D174" s="263"/>
      <c r="E174" s="263"/>
      <c r="F174" s="263"/>
      <c r="G174" s="263"/>
      <c r="H174" s="263"/>
      <c r="I174" s="263"/>
      <c r="J174" s="263"/>
      <c r="K174" s="263"/>
      <c r="L174" s="263"/>
      <c r="M174" s="263"/>
      <c r="N174" s="263"/>
      <c r="O174" s="263"/>
      <c r="P174" s="263"/>
      <c r="Q174" s="800" t="s">
        <v>45</v>
      </c>
      <c r="R174" s="800"/>
      <c r="S174" s="800"/>
      <c r="T174" s="800"/>
      <c r="U174" s="800"/>
      <c r="V174" s="983" t="str">
        <f>IF('(記入例)(イ)-③入力表'!$D$8="","",'(記入例)(イ)-③入力表'!$D$8)</f>
        <v>代表取締役　　朝倉　太郎</v>
      </c>
      <c r="W174" s="983"/>
      <c r="X174" s="983"/>
      <c r="Y174" s="983"/>
      <c r="Z174" s="983"/>
      <c r="AA174" s="983"/>
      <c r="AB174" s="983"/>
      <c r="AC174" s="983"/>
      <c r="AD174" s="983"/>
      <c r="AE174" s="983"/>
      <c r="AF174" s="983"/>
      <c r="AG174" s="983"/>
      <c r="AH174" s="983"/>
      <c r="AI174" s="983"/>
      <c r="AJ174" s="983"/>
      <c r="AK174" s="983"/>
      <c r="AL174" s="983"/>
      <c r="AM174" s="983"/>
      <c r="AN174" s="983"/>
    </row>
    <row r="175" spans="1:43" s="120" customFormat="1" ht="25.05" customHeight="1">
      <c r="A175" s="263"/>
      <c r="B175" s="263"/>
      <c r="C175" s="263"/>
      <c r="D175" s="263"/>
      <c r="E175" s="263"/>
      <c r="F175" s="263"/>
      <c r="G175" s="263"/>
      <c r="H175" s="263"/>
      <c r="I175" s="263"/>
      <c r="J175" s="263"/>
      <c r="K175" s="263"/>
      <c r="L175" s="263"/>
      <c r="M175" s="263"/>
      <c r="N175" s="263"/>
      <c r="O175" s="263"/>
      <c r="P175" s="263"/>
      <c r="Q175" s="800" t="s">
        <v>46</v>
      </c>
      <c r="R175" s="800"/>
      <c r="S175" s="800"/>
      <c r="T175" s="800"/>
      <c r="U175" s="800"/>
      <c r="V175" s="983" t="str">
        <f>IF('(記入例)(イ)-③入力表'!$D$9="","",'(記入例)(イ)-③入力表'!$D$9)</f>
        <v>0946-28-7862</v>
      </c>
      <c r="W175" s="983"/>
      <c r="X175" s="983"/>
      <c r="Y175" s="983"/>
      <c r="Z175" s="983"/>
      <c r="AA175" s="983"/>
      <c r="AB175" s="983"/>
      <c r="AC175" s="983"/>
      <c r="AD175" s="983"/>
      <c r="AE175" s="983"/>
      <c r="AF175" s="983"/>
      <c r="AG175" s="983"/>
      <c r="AH175" s="983"/>
      <c r="AI175" s="983"/>
      <c r="AJ175" s="983"/>
      <c r="AK175" s="983"/>
      <c r="AL175" s="983"/>
      <c r="AM175" s="983"/>
      <c r="AN175" s="983"/>
    </row>
    <row r="176" spans="1:43" s="120" customFormat="1" ht="25.05" customHeight="1">
      <c r="A176" s="263"/>
      <c r="B176" s="263"/>
      <c r="C176" s="263"/>
      <c r="D176" s="263"/>
      <c r="E176" s="263"/>
      <c r="F176" s="263"/>
      <c r="G176" s="263"/>
      <c r="H176" s="263"/>
      <c r="I176" s="263"/>
      <c r="J176" s="263"/>
      <c r="K176" s="263"/>
      <c r="L176" s="263"/>
      <c r="M176" s="263"/>
      <c r="N176" s="263"/>
      <c r="O176" s="263"/>
      <c r="P176" s="263"/>
      <c r="Q176" s="800" t="s">
        <v>47</v>
      </c>
      <c r="R176" s="800"/>
      <c r="S176" s="800"/>
      <c r="T176" s="800"/>
      <c r="U176" s="800"/>
      <c r="V176" s="983" t="str">
        <f>IF('(記入例)(イ)-③入力表'!$D$10="","",'(記入例)(イ)-③入力表'!$D$10)</f>
        <v/>
      </c>
      <c r="W176" s="983"/>
      <c r="X176" s="983"/>
      <c r="Y176" s="983"/>
      <c r="Z176" s="983"/>
      <c r="AA176" s="983"/>
      <c r="AB176" s="983"/>
      <c r="AC176" s="983"/>
      <c r="AD176" s="983"/>
      <c r="AE176" s="983"/>
      <c r="AF176" s="983"/>
      <c r="AG176" s="983"/>
      <c r="AH176" s="983"/>
      <c r="AI176" s="983"/>
      <c r="AJ176" s="983"/>
      <c r="AK176" s="983"/>
      <c r="AL176" s="983"/>
      <c r="AM176" s="983"/>
      <c r="AN176" s="983"/>
    </row>
    <row r="177" spans="1:41" s="120" customFormat="1" ht="25.05" customHeight="1">
      <c r="A177" s="263"/>
      <c r="B177" s="263"/>
      <c r="C177" s="263"/>
      <c r="D177" s="263"/>
      <c r="E177" s="263"/>
      <c r="F177" s="263"/>
      <c r="G177" s="263"/>
      <c r="H177" s="263"/>
      <c r="I177" s="263"/>
      <c r="J177" s="263"/>
      <c r="K177" s="263"/>
      <c r="L177" s="263"/>
      <c r="M177" s="263"/>
      <c r="N177" s="263"/>
      <c r="O177" s="263"/>
      <c r="P177" s="263"/>
      <c r="Q177" s="800" t="s">
        <v>46</v>
      </c>
      <c r="R177" s="800"/>
      <c r="S177" s="800"/>
      <c r="T177" s="800"/>
      <c r="U177" s="800"/>
      <c r="V177" s="983" t="str">
        <f>IF('(記入例)(イ)-③入力表'!$D$11="","",'(記入例)(イ)-③入力表'!$D$11)</f>
        <v/>
      </c>
      <c r="W177" s="983"/>
      <c r="X177" s="983"/>
      <c r="Y177" s="983"/>
      <c r="Z177" s="983"/>
      <c r="AA177" s="983"/>
      <c r="AB177" s="983"/>
      <c r="AC177" s="983"/>
      <c r="AD177" s="983"/>
      <c r="AE177" s="983"/>
      <c r="AF177" s="983"/>
      <c r="AG177" s="983"/>
      <c r="AH177" s="983"/>
      <c r="AI177" s="983"/>
      <c r="AJ177" s="983"/>
      <c r="AK177" s="983"/>
      <c r="AL177" s="983"/>
      <c r="AM177" s="983"/>
      <c r="AN177" s="983"/>
    </row>
    <row r="178" spans="1:41" s="245" customFormat="1" ht="15" customHeight="1">
      <c r="AO178" s="259" t="s">
        <v>345</v>
      </c>
    </row>
    <row r="179" spans="1:41" s="245" customFormat="1" ht="6" customHeight="1"/>
    <row r="180" spans="1:41" s="245" customFormat="1" ht="30" customHeight="1">
      <c r="A180" s="986" t="s">
        <v>177</v>
      </c>
      <c r="B180" s="976"/>
      <c r="C180" s="976"/>
      <c r="D180" s="976"/>
      <c r="E180" s="976"/>
      <c r="F180" s="976"/>
      <c r="G180" s="976"/>
      <c r="H180" s="976"/>
      <c r="I180" s="976"/>
      <c r="J180" s="976"/>
      <c r="K180" s="976"/>
      <c r="L180" s="976"/>
      <c r="M180" s="976"/>
      <c r="N180" s="976"/>
      <c r="O180" s="976"/>
      <c r="P180" s="976"/>
      <c r="Q180" s="976"/>
      <c r="R180" s="976"/>
      <c r="S180" s="976"/>
      <c r="T180" s="976"/>
      <c r="U180" s="976"/>
      <c r="V180" s="976"/>
      <c r="W180" s="976"/>
      <c r="X180" s="976"/>
      <c r="Y180" s="976"/>
      <c r="Z180" s="976"/>
      <c r="AA180" s="976"/>
      <c r="AB180" s="976"/>
      <c r="AC180" s="976"/>
      <c r="AD180" s="976"/>
      <c r="AE180" s="976"/>
      <c r="AF180" s="976"/>
      <c r="AG180" s="976"/>
      <c r="AH180" s="976"/>
      <c r="AI180" s="976"/>
      <c r="AJ180" s="976"/>
      <c r="AK180" s="976"/>
      <c r="AL180" s="976"/>
      <c r="AM180" s="976"/>
      <c r="AN180" s="976"/>
      <c r="AO180" s="976"/>
    </row>
    <row r="181" spans="1:41" s="245" customFormat="1" ht="15" customHeight="1"/>
    <row r="182" spans="1:41" s="245" customFormat="1" ht="15" customHeight="1">
      <c r="A182" s="256" t="s">
        <v>288</v>
      </c>
      <c r="B182" s="256"/>
      <c r="C182" s="256"/>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256"/>
      <c r="Z182" s="256"/>
      <c r="AA182" s="256"/>
      <c r="AB182" s="256"/>
      <c r="AC182" s="256"/>
      <c r="AD182" s="256"/>
      <c r="AE182" s="256"/>
      <c r="AF182" s="256"/>
      <c r="AG182" s="256"/>
      <c r="AH182" s="256"/>
      <c r="AI182" s="256"/>
      <c r="AJ182" s="256"/>
      <c r="AK182" s="256"/>
      <c r="AL182" s="256"/>
      <c r="AM182" s="256"/>
      <c r="AN182" s="315"/>
    </row>
    <row r="183" spans="1:41" s="245" customFormat="1" ht="19.95" customHeight="1">
      <c r="A183" s="1099" t="s">
        <v>178</v>
      </c>
      <c r="B183" s="1100"/>
      <c r="C183" s="1100"/>
      <c r="D183" s="1100"/>
      <c r="E183" s="1100"/>
      <c r="F183" s="1100"/>
      <c r="G183" s="1103" t="s">
        <v>289</v>
      </c>
      <c r="H183" s="1104"/>
      <c r="I183" s="1104"/>
      <c r="J183" s="1104"/>
      <c r="K183" s="1104"/>
      <c r="L183" s="1104"/>
      <c r="M183" s="1105"/>
      <c r="N183" s="1106" t="s">
        <v>296</v>
      </c>
      <c r="O183" s="1104"/>
      <c r="P183" s="1104"/>
      <c r="Q183" s="1104"/>
      <c r="R183" s="1104"/>
      <c r="S183" s="1104"/>
      <c r="T183" s="1105"/>
      <c r="U183" s="1106" t="s">
        <v>295</v>
      </c>
      <c r="V183" s="1104"/>
      <c r="W183" s="1104"/>
      <c r="X183" s="1104"/>
      <c r="Y183" s="1104"/>
      <c r="Z183" s="1104"/>
      <c r="AA183" s="1105"/>
      <c r="AB183" s="1106" t="s">
        <v>294</v>
      </c>
      <c r="AC183" s="1104"/>
      <c r="AD183" s="1104"/>
      <c r="AE183" s="1104"/>
      <c r="AF183" s="1104"/>
      <c r="AG183" s="1104"/>
      <c r="AH183" s="1105"/>
      <c r="AI183" s="1112" t="s">
        <v>183</v>
      </c>
      <c r="AJ183" s="1113"/>
      <c r="AK183" s="1113"/>
      <c r="AL183" s="1113"/>
      <c r="AM183" s="1113"/>
      <c r="AN183" s="1114"/>
    </row>
    <row r="184" spans="1:41" ht="30" customHeight="1">
      <c r="A184" s="1101"/>
      <c r="B184" s="1102"/>
      <c r="C184" s="1102"/>
      <c r="D184" s="1102"/>
      <c r="E184" s="1102"/>
      <c r="F184" s="1102"/>
      <c r="G184" s="1118" t="str">
        <f>IF('(記入例)(イ)-③入力表'!$C$16="","",'(記入例)(イ)-③入力表'!$C$16)</f>
        <v>その他のセメント製品製造業</v>
      </c>
      <c r="H184" s="1119"/>
      <c r="I184" s="1119"/>
      <c r="J184" s="1119"/>
      <c r="K184" s="1119"/>
      <c r="L184" s="1119"/>
      <c r="M184" s="1120"/>
      <c r="N184" s="1118" t="str">
        <f>IF('(記入例)(イ)-③入力表'!$D$16="","",'(記入例)(イ)-③入力表'!$D$16)</f>
        <v>かばん製造業</v>
      </c>
      <c r="O184" s="1119"/>
      <c r="P184" s="1119"/>
      <c r="Q184" s="1119"/>
      <c r="R184" s="1119"/>
      <c r="S184" s="1119"/>
      <c r="T184" s="1120"/>
      <c r="U184" s="1118" t="str">
        <f>IF('(記入例)(イ)-③入力表'!$E$16="","",'(記入例)(イ)-③入力表'!$E$16)</f>
        <v>袋物製造業(ハンドバックを除く。)</v>
      </c>
      <c r="V184" s="1119"/>
      <c r="W184" s="1119"/>
      <c r="X184" s="1119"/>
      <c r="Y184" s="1119"/>
      <c r="Z184" s="1119"/>
      <c r="AA184" s="1120"/>
      <c r="AB184" s="1118" t="str">
        <f>IF('(記入例)(イ)-③入力表'!$F$16="","",'(記入例)(イ)-③入力表'!$F$16)</f>
        <v>普通れんが製造業</v>
      </c>
      <c r="AC184" s="1119"/>
      <c r="AD184" s="1119"/>
      <c r="AE184" s="1119"/>
      <c r="AF184" s="1119"/>
      <c r="AG184" s="1119"/>
      <c r="AH184" s="1120"/>
      <c r="AI184" s="1115"/>
      <c r="AJ184" s="1116"/>
      <c r="AK184" s="1116"/>
      <c r="AL184" s="1116"/>
      <c r="AM184" s="1116"/>
      <c r="AN184" s="1117"/>
      <c r="AO184" s="245"/>
    </row>
    <row r="185" spans="1:41" ht="30" customHeight="1">
      <c r="A185" s="1109">
        <f>IF('(記入例)(イ)-③入力表'!$B$31="","　　　　年　　　月",'(記入例)(イ)-③入力表'!$B$31)</f>
        <v>45139</v>
      </c>
      <c r="B185" s="1110"/>
      <c r="C185" s="1110"/>
      <c r="D185" s="1110"/>
      <c r="E185" s="1110"/>
      <c r="F185" s="1111"/>
      <c r="G185" s="1048">
        <f>IF('(記入例)(イ)-③入力表'!$C$31="","",'(記入例)(イ)-③入力表'!$C$31)</f>
        <v>1050000</v>
      </c>
      <c r="H185" s="1108"/>
      <c r="I185" s="1108"/>
      <c r="J185" s="1108"/>
      <c r="K185" s="1108"/>
      <c r="L185" s="1108"/>
      <c r="M185" s="316" t="s">
        <v>309</v>
      </c>
      <c r="N185" s="1048">
        <f>IF('(記入例)(イ)-③入力表'!$D$31="","",'(記入例)(イ)-③入力表'!$D$31)</f>
        <v>248000</v>
      </c>
      <c r="O185" s="1108"/>
      <c r="P185" s="1108"/>
      <c r="Q185" s="1108"/>
      <c r="R185" s="1108"/>
      <c r="S185" s="1108"/>
      <c r="T185" s="316" t="s">
        <v>309</v>
      </c>
      <c r="U185" s="1048">
        <f>IF('(記入例)(イ)-③入力表'!$E$31="","",'(記入例)(イ)-③入力表'!$E$31)</f>
        <v>79000</v>
      </c>
      <c r="V185" s="1108"/>
      <c r="W185" s="1108"/>
      <c r="X185" s="1108"/>
      <c r="Y185" s="1108"/>
      <c r="Z185" s="1108"/>
      <c r="AA185" s="316" t="s">
        <v>309</v>
      </c>
      <c r="AB185" s="1048">
        <f>IF('(記入例)(イ)-③入力表'!$F$31="","",'(記入例)(イ)-③入力表'!$F$31)</f>
        <v>20000</v>
      </c>
      <c r="AC185" s="1108"/>
      <c r="AD185" s="1108"/>
      <c r="AE185" s="1108"/>
      <c r="AF185" s="1108"/>
      <c r="AG185" s="1108"/>
      <c r="AH185" s="316" t="s">
        <v>309</v>
      </c>
      <c r="AI185" s="1107">
        <f>IF(AND(G185="",N185="",U185="",AB185=""),"",SUM(G185,N185,U185,AB185))</f>
        <v>1397000</v>
      </c>
      <c r="AJ185" s="1108"/>
      <c r="AK185" s="1108"/>
      <c r="AL185" s="1108"/>
      <c r="AM185" s="1108"/>
      <c r="AN185" s="317" t="s">
        <v>309</v>
      </c>
      <c r="AO185" s="245"/>
    </row>
    <row r="186" spans="1:41" ht="30" customHeight="1">
      <c r="A186" s="1109">
        <f>IF('(記入例)(イ)-③入力表'!$B$32="","　　　　年　　　月",'(記入例)(イ)-③入力表'!$B$32)</f>
        <v>45170</v>
      </c>
      <c r="B186" s="1110"/>
      <c r="C186" s="1110"/>
      <c r="D186" s="1110"/>
      <c r="E186" s="1110"/>
      <c r="F186" s="1111"/>
      <c r="G186" s="1048">
        <f>IF('(記入例)(イ)-③入力表'!$C$32="","",'(記入例)(イ)-③入力表'!$C$32)</f>
        <v>1010000</v>
      </c>
      <c r="H186" s="1108"/>
      <c r="I186" s="1108"/>
      <c r="J186" s="1108"/>
      <c r="K186" s="1108"/>
      <c r="L186" s="1108"/>
      <c r="M186" s="316" t="s">
        <v>309</v>
      </c>
      <c r="N186" s="1048">
        <f>IF('(記入例)(イ)-③入力表'!$D$32="","",'(記入例)(イ)-③入力表'!$D$32)</f>
        <v>242000</v>
      </c>
      <c r="O186" s="1108"/>
      <c r="P186" s="1108"/>
      <c r="Q186" s="1108"/>
      <c r="R186" s="1108"/>
      <c r="S186" s="1108"/>
      <c r="T186" s="316" t="s">
        <v>309</v>
      </c>
      <c r="U186" s="1048">
        <f>IF('(記入例)(イ)-③入力表'!$E$32="","",'(記入例)(イ)-③入力表'!$E$32)</f>
        <v>58000</v>
      </c>
      <c r="V186" s="1108"/>
      <c r="W186" s="1108"/>
      <c r="X186" s="1108"/>
      <c r="Y186" s="1108"/>
      <c r="Z186" s="1108"/>
      <c r="AA186" s="316" t="s">
        <v>309</v>
      </c>
      <c r="AB186" s="1048">
        <f>IF('(記入例)(イ)-③入力表'!$F$32="","",'(記入例)(イ)-③入力表'!$F$32)</f>
        <v>20000</v>
      </c>
      <c r="AC186" s="1108"/>
      <c r="AD186" s="1108"/>
      <c r="AE186" s="1108"/>
      <c r="AF186" s="1108"/>
      <c r="AG186" s="1108"/>
      <c r="AH186" s="316" t="s">
        <v>309</v>
      </c>
      <c r="AI186" s="1107">
        <f>IF(AND(G186="",N186="",U186="",AB186=""),"",SUM(G186,N186,U186,AB186))</f>
        <v>1330000</v>
      </c>
      <c r="AJ186" s="1108"/>
      <c r="AK186" s="1108"/>
      <c r="AL186" s="1108"/>
      <c r="AM186" s="1108"/>
      <c r="AN186" s="317" t="s">
        <v>309</v>
      </c>
      <c r="AO186" s="245"/>
    </row>
    <row r="187" spans="1:41" ht="30" customHeight="1">
      <c r="A187" s="1109">
        <f>IF('(記入例)(イ)-③入力表'!$B$33="","　　　　年　　　月",'(記入例)(イ)-③入力表'!$B$33)</f>
        <v>45200</v>
      </c>
      <c r="B187" s="1110"/>
      <c r="C187" s="1110"/>
      <c r="D187" s="1110"/>
      <c r="E187" s="1110"/>
      <c r="F187" s="1111"/>
      <c r="G187" s="1048">
        <f>IF('(記入例)(イ)-③入力表'!$C$33="","",'(記入例)(イ)-③入力表'!$C$33)</f>
        <v>1130000</v>
      </c>
      <c r="H187" s="1108"/>
      <c r="I187" s="1108"/>
      <c r="J187" s="1108"/>
      <c r="K187" s="1108"/>
      <c r="L187" s="1108"/>
      <c r="M187" s="316" t="s">
        <v>309</v>
      </c>
      <c r="N187" s="1048">
        <f>IF('(記入例)(イ)-③入力表'!$D$33="","",'(記入例)(イ)-③入力表'!$D$33)</f>
        <v>226000</v>
      </c>
      <c r="O187" s="1108"/>
      <c r="P187" s="1108"/>
      <c r="Q187" s="1108"/>
      <c r="R187" s="1108"/>
      <c r="S187" s="1108"/>
      <c r="T187" s="316" t="s">
        <v>309</v>
      </c>
      <c r="U187" s="1048">
        <f>IF('(記入例)(イ)-③入力表'!$E$33="","",'(記入例)(イ)-③入力表'!$E$33)</f>
        <v>42000</v>
      </c>
      <c r="V187" s="1108"/>
      <c r="W187" s="1108"/>
      <c r="X187" s="1108"/>
      <c r="Y187" s="1108"/>
      <c r="Z187" s="1108"/>
      <c r="AA187" s="316" t="s">
        <v>309</v>
      </c>
      <c r="AB187" s="1048">
        <f>IF('(記入例)(イ)-③入力表'!$F$33="","",'(記入例)(イ)-③入力表'!$F$33)</f>
        <v>20000</v>
      </c>
      <c r="AC187" s="1108"/>
      <c r="AD187" s="1108"/>
      <c r="AE187" s="1108"/>
      <c r="AF187" s="1108"/>
      <c r="AG187" s="1108"/>
      <c r="AH187" s="316" t="s">
        <v>309</v>
      </c>
      <c r="AI187" s="1107">
        <f>IF(AND(G187="",N187="",U187="",AB187=""),"",SUM(G187,N187,U187,AB187))</f>
        <v>1418000</v>
      </c>
      <c r="AJ187" s="1108"/>
      <c r="AK187" s="1108"/>
      <c r="AL187" s="1108"/>
      <c r="AM187" s="1108"/>
      <c r="AN187" s="317" t="s">
        <v>309</v>
      </c>
      <c r="AO187" s="245"/>
    </row>
    <row r="188" spans="1:41" ht="19.95" customHeight="1">
      <c r="A188" s="1121" t="s">
        <v>182</v>
      </c>
      <c r="B188" s="1122"/>
      <c r="C188" s="1122"/>
      <c r="D188" s="1122"/>
      <c r="E188" s="1122"/>
      <c r="F188" s="1123"/>
      <c r="G188" s="1124">
        <f>IF(SUM($G$185:$M$187)=0,"",SUM($G$185:$M$187))</f>
        <v>3190000</v>
      </c>
      <c r="H188" s="1125"/>
      <c r="I188" s="1125"/>
      <c r="J188" s="1125"/>
      <c r="K188" s="1125"/>
      <c r="L188" s="1125"/>
      <c r="M188" s="318" t="s">
        <v>309</v>
      </c>
      <c r="N188" s="1124">
        <f>IF(SUM($N$185:$T$187)=0,"",SUM($N$185:$T$187))</f>
        <v>716000</v>
      </c>
      <c r="O188" s="1125"/>
      <c r="P188" s="1125"/>
      <c r="Q188" s="1125"/>
      <c r="R188" s="1125"/>
      <c r="S188" s="1125"/>
      <c r="T188" s="318" t="s">
        <v>309</v>
      </c>
      <c r="U188" s="1124">
        <f>IF(SUM($U$185:$AA$187)=0,"",SUM($U$185:$AA$187))</f>
        <v>179000</v>
      </c>
      <c r="V188" s="1125"/>
      <c r="W188" s="1125"/>
      <c r="X188" s="1125"/>
      <c r="Y188" s="1125"/>
      <c r="Z188" s="1125"/>
      <c r="AA188" s="318" t="s">
        <v>309</v>
      </c>
      <c r="AB188" s="1124">
        <f>IF(SUM($AB$185:$AH$187)=0,"",SUM($AB$185:$AH$187))</f>
        <v>60000</v>
      </c>
      <c r="AC188" s="1125"/>
      <c r="AD188" s="1125"/>
      <c r="AE188" s="1125"/>
      <c r="AF188" s="1125"/>
      <c r="AG188" s="1125"/>
      <c r="AH188" s="318" t="s">
        <v>309</v>
      </c>
      <c r="AI188" s="1126">
        <f>IF(SUM($AI$185:$AM$187)=0,"",SUM($AI$185:$AM$187))</f>
        <v>4145000</v>
      </c>
      <c r="AJ188" s="1125"/>
      <c r="AK188" s="1125"/>
      <c r="AL188" s="1125"/>
      <c r="AM188" s="1125"/>
      <c r="AN188" s="318" t="s">
        <v>309</v>
      </c>
      <c r="AO188" s="245"/>
    </row>
    <row r="189" spans="1:41" ht="15" customHeight="1">
      <c r="A189" s="319"/>
      <c r="B189" s="320"/>
      <c r="C189" s="320"/>
      <c r="D189" s="320"/>
      <c r="E189" s="320"/>
      <c r="F189" s="321"/>
      <c r="G189" s="322"/>
      <c r="H189" s="323"/>
      <c r="I189" s="323"/>
      <c r="J189" s="323"/>
      <c r="K189" s="323"/>
      <c r="L189" s="323"/>
      <c r="M189" s="324"/>
      <c r="N189" s="322"/>
      <c r="O189" s="323"/>
      <c r="P189" s="323"/>
      <c r="Q189" s="323"/>
      <c r="R189" s="323"/>
      <c r="S189" s="323"/>
      <c r="T189" s="325" t="s">
        <v>297</v>
      </c>
      <c r="U189" s="322"/>
      <c r="V189" s="323"/>
      <c r="W189" s="323"/>
      <c r="X189" s="323"/>
      <c r="Y189" s="323"/>
      <c r="Z189" s="323"/>
      <c r="AA189" s="325" t="s">
        <v>297</v>
      </c>
      <c r="AB189" s="322"/>
      <c r="AC189" s="323"/>
      <c r="AD189" s="323"/>
      <c r="AE189" s="323"/>
      <c r="AF189" s="323"/>
      <c r="AG189" s="323"/>
      <c r="AH189" s="324"/>
      <c r="AI189" s="326"/>
      <c r="AJ189" s="323"/>
      <c r="AK189" s="323"/>
      <c r="AL189" s="323"/>
      <c r="AM189" s="323"/>
      <c r="AN189" s="327" t="s">
        <v>298</v>
      </c>
      <c r="AO189" s="245"/>
    </row>
    <row r="190" spans="1:41" ht="15" customHeight="1">
      <c r="A190" s="255"/>
      <c r="B190" s="267"/>
      <c r="C190" s="267"/>
      <c r="D190" s="267"/>
      <c r="E190" s="267"/>
      <c r="F190" s="267"/>
      <c r="G190" s="267"/>
      <c r="H190" s="267"/>
      <c r="I190" s="267"/>
      <c r="J190" s="267"/>
      <c r="K190" s="267"/>
      <c r="L190" s="267"/>
      <c r="M190" s="267"/>
      <c r="N190" s="267"/>
      <c r="O190" s="267"/>
      <c r="P190" s="267"/>
      <c r="Q190" s="267"/>
      <c r="R190" s="267"/>
      <c r="S190" s="267"/>
      <c r="T190" s="267"/>
      <c r="U190" s="268"/>
      <c r="V190" s="268"/>
      <c r="W190" s="268"/>
      <c r="X190" s="268"/>
      <c r="Y190" s="268"/>
      <c r="Z190" s="268"/>
      <c r="AA190" s="268"/>
      <c r="AB190" s="268"/>
      <c r="AC190" s="268"/>
      <c r="AD190" s="268"/>
      <c r="AE190" s="328"/>
      <c r="AF190" s="328"/>
      <c r="AG190" s="328"/>
      <c r="AH190" s="328"/>
      <c r="AI190" s="328"/>
      <c r="AJ190" s="328"/>
      <c r="AK190" s="328"/>
      <c r="AL190" s="328"/>
      <c r="AM190" s="328"/>
      <c r="AN190" s="328"/>
      <c r="AO190" s="245"/>
    </row>
    <row r="191" spans="1:41" s="245" customFormat="1" ht="15" customHeight="1">
      <c r="A191" s="27" t="s">
        <v>287</v>
      </c>
    </row>
    <row r="192" spans="1:41" s="245" customFormat="1" ht="19.95" customHeight="1">
      <c r="A192" s="1127" t="s">
        <v>299</v>
      </c>
      <c r="B192" s="1100"/>
      <c r="C192" s="1100"/>
      <c r="D192" s="1100"/>
      <c r="E192" s="1100"/>
      <c r="F192" s="1100"/>
      <c r="G192" s="1103" t="s">
        <v>289</v>
      </c>
      <c r="H192" s="1104"/>
      <c r="I192" s="1104"/>
      <c r="J192" s="1104"/>
      <c r="K192" s="1104"/>
      <c r="L192" s="1104"/>
      <c r="M192" s="1105"/>
      <c r="N192" s="1106" t="s">
        <v>296</v>
      </c>
      <c r="O192" s="1104"/>
      <c r="P192" s="1104"/>
      <c r="Q192" s="1104"/>
      <c r="R192" s="1104"/>
      <c r="S192" s="1104"/>
      <c r="T192" s="1105"/>
      <c r="U192" s="1106" t="s">
        <v>295</v>
      </c>
      <c r="V192" s="1104"/>
      <c r="W192" s="1104"/>
      <c r="X192" s="1104"/>
      <c r="Y192" s="1104"/>
      <c r="Z192" s="1104"/>
      <c r="AA192" s="1105"/>
      <c r="AB192" s="1106" t="s">
        <v>294</v>
      </c>
      <c r="AC192" s="1104"/>
      <c r="AD192" s="1104"/>
      <c r="AE192" s="1104"/>
      <c r="AF192" s="1104"/>
      <c r="AG192" s="1104"/>
      <c r="AH192" s="1105"/>
      <c r="AI192" s="1112" t="s">
        <v>183</v>
      </c>
      <c r="AJ192" s="1113"/>
      <c r="AK192" s="1113"/>
      <c r="AL192" s="1113"/>
      <c r="AM192" s="1113"/>
      <c r="AN192" s="1114"/>
    </row>
    <row r="193" spans="1:43" ht="30" customHeight="1">
      <c r="A193" s="1101"/>
      <c r="B193" s="1102"/>
      <c r="C193" s="1102"/>
      <c r="D193" s="1102"/>
      <c r="E193" s="1102"/>
      <c r="F193" s="1102"/>
      <c r="G193" s="1118" t="str">
        <f>IF('(記入例)(イ)-③入力表'!$C$16="","",'(記入例)(イ)-③入力表'!$C$16)</f>
        <v>その他のセメント製品製造業</v>
      </c>
      <c r="H193" s="1119"/>
      <c r="I193" s="1119"/>
      <c r="J193" s="1119"/>
      <c r="K193" s="1119"/>
      <c r="L193" s="1119"/>
      <c r="M193" s="1120"/>
      <c r="N193" s="1118" t="str">
        <f>IF('(記入例)(イ)-③入力表'!$D$16="","",'(記入例)(イ)-③入力表'!$D$16)</f>
        <v>かばん製造業</v>
      </c>
      <c r="O193" s="1119"/>
      <c r="P193" s="1119"/>
      <c r="Q193" s="1119"/>
      <c r="R193" s="1119"/>
      <c r="S193" s="1119"/>
      <c r="T193" s="1120"/>
      <c r="U193" s="1118" t="str">
        <f>IF('(記入例)(イ)-③入力表'!$E$16="","",'(記入例)(イ)-③入力表'!$E$16)</f>
        <v>袋物製造業(ハンドバックを除く。)</v>
      </c>
      <c r="V193" s="1119"/>
      <c r="W193" s="1119"/>
      <c r="X193" s="1119"/>
      <c r="Y193" s="1119"/>
      <c r="Z193" s="1119"/>
      <c r="AA193" s="1120"/>
      <c r="AB193" s="1118" t="str">
        <f>IF('(記入例)(イ)-③入力表'!$F$16="","",'(記入例)(イ)-③入力表'!$F$16)</f>
        <v>普通れんが製造業</v>
      </c>
      <c r="AC193" s="1119"/>
      <c r="AD193" s="1119"/>
      <c r="AE193" s="1119"/>
      <c r="AF193" s="1119"/>
      <c r="AG193" s="1119"/>
      <c r="AH193" s="1120"/>
      <c r="AI193" s="1115"/>
      <c r="AJ193" s="1116"/>
      <c r="AK193" s="1116"/>
      <c r="AL193" s="1116"/>
      <c r="AM193" s="1116"/>
      <c r="AN193" s="1117"/>
      <c r="AO193" s="245"/>
    </row>
    <row r="194" spans="1:43" ht="30" customHeight="1">
      <c r="A194" s="1109">
        <f>IF('(記入例)(イ)-③入力表'!$B$19="","　　　　年　　　月",'(記入例)(イ)-③入力表'!$B$19)</f>
        <v>44774</v>
      </c>
      <c r="B194" s="1110"/>
      <c r="C194" s="1110"/>
      <c r="D194" s="1110"/>
      <c r="E194" s="1110"/>
      <c r="F194" s="1111"/>
      <c r="G194" s="1048">
        <f>IF('(記入例)(イ)-③入力表'!$C$19="","",'(記入例)(イ)-③入力表'!$C$19)</f>
        <v>1215000</v>
      </c>
      <c r="H194" s="1108"/>
      <c r="I194" s="1108"/>
      <c r="J194" s="1108"/>
      <c r="K194" s="1108"/>
      <c r="L194" s="1108"/>
      <c r="M194" s="316" t="s">
        <v>309</v>
      </c>
      <c r="N194" s="1048">
        <f>IF('(記入例)(イ)-③入力表'!$D$19="","",'(記入例)(イ)-③入力表'!$D$19)</f>
        <v>283000</v>
      </c>
      <c r="O194" s="1108"/>
      <c r="P194" s="1108"/>
      <c r="Q194" s="1108"/>
      <c r="R194" s="1108"/>
      <c r="S194" s="1108"/>
      <c r="T194" s="316" t="s">
        <v>309</v>
      </c>
      <c r="U194" s="1048">
        <f>IF('(記入例)(イ)-③入力表'!$E$19="","",'(記入例)(イ)-③入力表'!$E$19)</f>
        <v>89000</v>
      </c>
      <c r="V194" s="1108"/>
      <c r="W194" s="1108"/>
      <c r="X194" s="1108"/>
      <c r="Y194" s="1108"/>
      <c r="Z194" s="1108"/>
      <c r="AA194" s="316" t="s">
        <v>309</v>
      </c>
      <c r="AB194" s="1048">
        <f>IF('(記入例)(イ)-③入力表'!$F$19="","",'(記入例)(イ)-③入力表'!$F$19)</f>
        <v>20000</v>
      </c>
      <c r="AC194" s="1108"/>
      <c r="AD194" s="1108"/>
      <c r="AE194" s="1108"/>
      <c r="AF194" s="1108"/>
      <c r="AG194" s="1108"/>
      <c r="AH194" s="316" t="s">
        <v>309</v>
      </c>
      <c r="AI194" s="1107">
        <f>IF(AND(G194="",N194="",U194="",AB194=""),"",SUM(G194,N194,U194,AB194))</f>
        <v>1607000</v>
      </c>
      <c r="AJ194" s="1108"/>
      <c r="AK194" s="1108"/>
      <c r="AL194" s="1108"/>
      <c r="AM194" s="1108"/>
      <c r="AN194" s="317" t="s">
        <v>309</v>
      </c>
      <c r="AO194" s="245"/>
    </row>
    <row r="195" spans="1:43" ht="30" customHeight="1">
      <c r="A195" s="1109">
        <f>IF('(記入例)(イ)-③入力表'!$B$20="","　　　　年　　　月",'(記入例)(イ)-③入力表'!$B$20)</f>
        <v>44805</v>
      </c>
      <c r="B195" s="1110"/>
      <c r="C195" s="1110"/>
      <c r="D195" s="1110"/>
      <c r="E195" s="1110"/>
      <c r="F195" s="1111"/>
      <c r="G195" s="1048">
        <f>IF('(記入例)(イ)-③入力表'!$C$20="","",'(記入例)(イ)-③入力表'!$C$20)</f>
        <v>1050000</v>
      </c>
      <c r="H195" s="1108"/>
      <c r="I195" s="1108"/>
      <c r="J195" s="1108"/>
      <c r="K195" s="1108"/>
      <c r="L195" s="1108"/>
      <c r="M195" s="316" t="s">
        <v>309</v>
      </c>
      <c r="N195" s="1048">
        <f>IF('(記入例)(イ)-③入力表'!$D$20="","",'(記入例)(イ)-③入力表'!$D$20)</f>
        <v>295000</v>
      </c>
      <c r="O195" s="1108"/>
      <c r="P195" s="1108"/>
      <c r="Q195" s="1108"/>
      <c r="R195" s="1108"/>
      <c r="S195" s="1108"/>
      <c r="T195" s="316" t="s">
        <v>309</v>
      </c>
      <c r="U195" s="1048">
        <f>IF('(記入例)(イ)-③入力表'!$E$20="","",'(記入例)(イ)-③入力表'!$E$20)</f>
        <v>83000</v>
      </c>
      <c r="V195" s="1108"/>
      <c r="W195" s="1108"/>
      <c r="X195" s="1108"/>
      <c r="Y195" s="1108"/>
      <c r="Z195" s="1108"/>
      <c r="AA195" s="316" t="s">
        <v>309</v>
      </c>
      <c r="AB195" s="1048">
        <f>IF('(記入例)(イ)-③入力表'!$F$20="","",'(記入例)(イ)-③入力表'!$F$20)</f>
        <v>20000</v>
      </c>
      <c r="AC195" s="1108"/>
      <c r="AD195" s="1108"/>
      <c r="AE195" s="1108"/>
      <c r="AF195" s="1108"/>
      <c r="AG195" s="1108"/>
      <c r="AH195" s="316" t="s">
        <v>309</v>
      </c>
      <c r="AI195" s="1107">
        <f>IF(AND(G195="",N195="",U195="",AB195=""),"",SUM(G195,N195,U195,AB195))</f>
        <v>1448000</v>
      </c>
      <c r="AJ195" s="1108"/>
      <c r="AK195" s="1108"/>
      <c r="AL195" s="1108"/>
      <c r="AM195" s="1108"/>
      <c r="AN195" s="317" t="s">
        <v>309</v>
      </c>
      <c r="AO195" s="245"/>
    </row>
    <row r="196" spans="1:43" ht="30" customHeight="1">
      <c r="A196" s="1109">
        <f>IF('(記入例)(イ)-③入力表'!$B$21="","　　　　年　　　月",'(記入例)(イ)-③入力表'!$B$21)</f>
        <v>44835</v>
      </c>
      <c r="B196" s="1110"/>
      <c r="C196" s="1110"/>
      <c r="D196" s="1110"/>
      <c r="E196" s="1110"/>
      <c r="F196" s="1111"/>
      <c r="G196" s="1048">
        <f>IF('(記入例)(イ)-③入力表'!$C$21="","",'(記入例)(イ)-③入力表'!$C$21)</f>
        <v>1150000</v>
      </c>
      <c r="H196" s="1108"/>
      <c r="I196" s="1108"/>
      <c r="J196" s="1108"/>
      <c r="K196" s="1108"/>
      <c r="L196" s="1108"/>
      <c r="M196" s="316" t="s">
        <v>309</v>
      </c>
      <c r="N196" s="1048">
        <f>IF('(記入例)(イ)-③入力表'!$D$21="","",'(記入例)(イ)-③入力表'!$D$21)</f>
        <v>310000</v>
      </c>
      <c r="O196" s="1108"/>
      <c r="P196" s="1108"/>
      <c r="Q196" s="1108"/>
      <c r="R196" s="1108"/>
      <c r="S196" s="1108"/>
      <c r="T196" s="316" t="s">
        <v>309</v>
      </c>
      <c r="U196" s="1048">
        <f>IF('(記入例)(イ)-③入力表'!$E$21="","",'(記入例)(イ)-③入力表'!$E$21)</f>
        <v>78000</v>
      </c>
      <c r="V196" s="1108"/>
      <c r="W196" s="1108"/>
      <c r="X196" s="1108"/>
      <c r="Y196" s="1108"/>
      <c r="Z196" s="1108"/>
      <c r="AA196" s="316" t="s">
        <v>309</v>
      </c>
      <c r="AB196" s="1048">
        <f>IF('(記入例)(イ)-③入力表'!$F$21="","",'(記入例)(イ)-③入力表'!$F$21)</f>
        <v>20000</v>
      </c>
      <c r="AC196" s="1108"/>
      <c r="AD196" s="1108"/>
      <c r="AE196" s="1108"/>
      <c r="AF196" s="1108"/>
      <c r="AG196" s="1108"/>
      <c r="AH196" s="316" t="s">
        <v>309</v>
      </c>
      <c r="AI196" s="1107">
        <f>IF(AND(G196="",N196="",U196="",AB196=""),"",SUM(G196,N196,U196,AB196))</f>
        <v>1558000</v>
      </c>
      <c r="AJ196" s="1108"/>
      <c r="AK196" s="1108"/>
      <c r="AL196" s="1108"/>
      <c r="AM196" s="1108"/>
      <c r="AN196" s="317" t="s">
        <v>309</v>
      </c>
      <c r="AO196" s="245"/>
    </row>
    <row r="197" spans="1:43" ht="19.95" customHeight="1">
      <c r="A197" s="1121" t="s">
        <v>182</v>
      </c>
      <c r="B197" s="1122"/>
      <c r="C197" s="1122"/>
      <c r="D197" s="1122"/>
      <c r="E197" s="1122"/>
      <c r="F197" s="1123"/>
      <c r="G197" s="1124">
        <f>IF(SUM($G$194:$L$196)=0,"",SUM($G$194:$L$196))</f>
        <v>3415000</v>
      </c>
      <c r="H197" s="1125"/>
      <c r="I197" s="1125"/>
      <c r="J197" s="1125"/>
      <c r="K197" s="1125"/>
      <c r="L197" s="1125"/>
      <c r="M197" s="318" t="s">
        <v>309</v>
      </c>
      <c r="N197" s="1124">
        <f>IF(SUM($N$194:$S$196)=0,"",SUM($N$194:$S$196))</f>
        <v>888000</v>
      </c>
      <c r="O197" s="1125"/>
      <c r="P197" s="1125"/>
      <c r="Q197" s="1125"/>
      <c r="R197" s="1125"/>
      <c r="S197" s="1125"/>
      <c r="T197" s="318" t="s">
        <v>309</v>
      </c>
      <c r="U197" s="1124">
        <f>IF(SUM($U$194:$Z$196)=0,"",SUM($U$194:$Z$196))</f>
        <v>250000</v>
      </c>
      <c r="V197" s="1125"/>
      <c r="W197" s="1125"/>
      <c r="X197" s="1125"/>
      <c r="Y197" s="1125"/>
      <c r="Z197" s="1125"/>
      <c r="AA197" s="318" t="s">
        <v>309</v>
      </c>
      <c r="AB197" s="1124">
        <f>IF(SUM($AB$194:$AG$196)=0,"",SUM($AB$194:$AG$196))</f>
        <v>60000</v>
      </c>
      <c r="AC197" s="1125"/>
      <c r="AD197" s="1125"/>
      <c r="AE197" s="1125"/>
      <c r="AF197" s="1125"/>
      <c r="AG197" s="1125"/>
      <c r="AH197" s="318" t="s">
        <v>309</v>
      </c>
      <c r="AI197" s="1126">
        <f>IF(SUM($AI$194:$AM$196)=0,"",SUM($AI$194:$AM$196))</f>
        <v>4613000</v>
      </c>
      <c r="AJ197" s="1125"/>
      <c r="AK197" s="1125"/>
      <c r="AL197" s="1125"/>
      <c r="AM197" s="1125"/>
      <c r="AN197" s="318" t="s">
        <v>309</v>
      </c>
      <c r="AO197" s="245"/>
    </row>
    <row r="198" spans="1:43" ht="15" customHeight="1">
      <c r="A198" s="319"/>
      <c r="B198" s="320"/>
      <c r="C198" s="320"/>
      <c r="D198" s="320"/>
      <c r="E198" s="320"/>
      <c r="F198" s="321"/>
      <c r="G198" s="322"/>
      <c r="H198" s="323"/>
      <c r="I198" s="323"/>
      <c r="J198" s="323"/>
      <c r="K198" s="323"/>
      <c r="L198" s="323"/>
      <c r="M198" s="324"/>
      <c r="N198" s="322"/>
      <c r="O198" s="323"/>
      <c r="P198" s="323"/>
      <c r="Q198" s="323"/>
      <c r="R198" s="323"/>
      <c r="S198" s="323"/>
      <c r="T198" s="325" t="s">
        <v>300</v>
      </c>
      <c r="U198" s="322"/>
      <c r="V198" s="323"/>
      <c r="W198" s="323"/>
      <c r="X198" s="323"/>
      <c r="Y198" s="323"/>
      <c r="Z198" s="323"/>
      <c r="AA198" s="325" t="s">
        <v>300</v>
      </c>
      <c r="AB198" s="322"/>
      <c r="AC198" s="323"/>
      <c r="AD198" s="323"/>
      <c r="AE198" s="323"/>
      <c r="AF198" s="323"/>
      <c r="AG198" s="323"/>
      <c r="AH198" s="324"/>
      <c r="AI198" s="326"/>
      <c r="AJ198" s="323"/>
      <c r="AK198" s="323"/>
      <c r="AL198" s="323"/>
      <c r="AM198" s="323"/>
      <c r="AN198" s="327" t="s">
        <v>301</v>
      </c>
      <c r="AO198" s="245"/>
    </row>
    <row r="199" spans="1:43" ht="19.95" customHeight="1">
      <c r="A199" s="329"/>
      <c r="B199" s="329"/>
      <c r="C199" s="329"/>
      <c r="D199" s="329"/>
      <c r="E199" s="329"/>
      <c r="F199" s="329"/>
      <c r="G199" s="330"/>
      <c r="H199" s="329"/>
      <c r="I199" s="329"/>
      <c r="J199" s="329"/>
      <c r="K199" s="329"/>
      <c r="L199" s="329"/>
      <c r="M199" s="329"/>
      <c r="N199" s="330"/>
      <c r="O199" s="329"/>
      <c r="P199" s="329"/>
      <c r="Q199" s="329"/>
      <c r="R199" s="329"/>
      <c r="S199" s="329"/>
      <c r="T199" s="329"/>
      <c r="U199" s="330"/>
      <c r="V199" s="329"/>
      <c r="W199" s="329"/>
      <c r="X199" s="329"/>
      <c r="Y199" s="329"/>
      <c r="Z199" s="329"/>
      <c r="AA199" s="329"/>
      <c r="AB199" s="330"/>
      <c r="AC199" s="329"/>
      <c r="AD199" s="329"/>
      <c r="AE199" s="329"/>
      <c r="AF199" s="329"/>
      <c r="AG199" s="329"/>
      <c r="AH199" s="329"/>
      <c r="AI199" s="331"/>
      <c r="AJ199" s="331"/>
      <c r="AK199" s="331"/>
      <c r="AL199" s="331"/>
      <c r="AM199" s="331"/>
      <c r="AN199" s="331"/>
      <c r="AO199" s="245"/>
    </row>
    <row r="200" spans="1:43" ht="19.95" customHeight="1" thickBot="1">
      <c r="A200" s="332" t="s">
        <v>302</v>
      </c>
      <c r="B200" s="329"/>
      <c r="C200" s="329"/>
      <c r="D200" s="329"/>
      <c r="E200" s="329"/>
      <c r="F200" s="329"/>
      <c r="G200" s="330"/>
      <c r="H200" s="329"/>
      <c r="I200" s="329"/>
      <c r="J200" s="329"/>
      <c r="K200" s="329"/>
      <c r="L200" s="329"/>
      <c r="M200" s="329"/>
      <c r="N200" s="330"/>
      <c r="O200" s="329"/>
      <c r="P200" s="329"/>
      <c r="Q200" s="329"/>
      <c r="R200" s="329"/>
      <c r="S200" s="329"/>
      <c r="T200" s="329"/>
      <c r="U200" s="330"/>
      <c r="V200" s="329"/>
      <c r="W200" s="329"/>
      <c r="X200" s="329"/>
      <c r="Y200" s="329"/>
      <c r="Z200" s="329"/>
      <c r="AA200" s="329"/>
      <c r="AB200" s="330"/>
      <c r="AC200" s="329"/>
      <c r="AD200" s="329"/>
      <c r="AE200" s="329"/>
      <c r="AF200" s="329"/>
      <c r="AG200" s="329"/>
      <c r="AH200" s="329"/>
      <c r="AI200" s="331"/>
      <c r="AJ200" s="331"/>
      <c r="AK200" s="331"/>
      <c r="AL200" s="331"/>
      <c r="AM200" s="331"/>
      <c r="AN200" s="331"/>
      <c r="AO200" s="245"/>
    </row>
    <row r="201" spans="1:43" ht="30" customHeight="1" thickBot="1">
      <c r="A201" s="245"/>
      <c r="B201" s="245"/>
      <c r="C201" s="245"/>
      <c r="D201" s="245"/>
      <c r="E201" s="245"/>
      <c r="F201" s="991" t="s">
        <v>303</v>
      </c>
      <c r="G201" s="800"/>
      <c r="H201" s="800"/>
      <c r="I201" s="800"/>
      <c r="J201" s="800"/>
      <c r="K201" s="800"/>
      <c r="L201" s="800"/>
      <c r="M201" s="800"/>
      <c r="N201" s="800"/>
      <c r="O201" s="800"/>
      <c r="P201" s="800"/>
      <c r="Q201" s="800"/>
      <c r="R201" s="800"/>
      <c r="S201" s="800"/>
      <c r="T201" s="800"/>
      <c r="U201" s="992">
        <f>IF(AND($N$197="",$N$188=""),"",ROUNDDOWN((SUM($N$197,$U$197)-SUM($N$188,$U$188))/$AI$197*100,1))</f>
        <v>5.2</v>
      </c>
      <c r="V201" s="993"/>
      <c r="W201" s="993"/>
      <c r="X201" s="993"/>
      <c r="Y201" s="994"/>
      <c r="Z201" s="245" t="s">
        <v>186</v>
      </c>
      <c r="AA201" s="245"/>
      <c r="AB201" s="245"/>
      <c r="AC201" s="245"/>
      <c r="AD201" s="245"/>
      <c r="AE201" s="245"/>
      <c r="AF201" s="245"/>
      <c r="AG201" s="245"/>
      <c r="AH201" s="245"/>
      <c r="AI201" s="245"/>
      <c r="AJ201" s="245"/>
      <c r="AK201" s="245"/>
      <c r="AL201" s="245"/>
      <c r="AM201" s="245"/>
      <c r="AN201" s="245"/>
      <c r="AO201" s="245"/>
      <c r="AQ201" s="333" t="str">
        <f>IF(SUM($N$188,$U$188)&gt;SUM($N$197,$U$197),"※認定不可、売上高が前年同期に比べ増加しています！",IF($U$201&lt;5,"※認定不可、売上高が前年同期間に比べ5%以上減少していません！",""))</f>
        <v/>
      </c>
    </row>
    <row r="202" spans="1:43" ht="15" customHeight="1">
      <c r="A202" s="245"/>
      <c r="B202" s="245"/>
      <c r="C202" s="245"/>
      <c r="D202" s="245"/>
      <c r="E202" s="245"/>
      <c r="F202" s="259"/>
      <c r="G202" s="247"/>
      <c r="H202" s="247"/>
      <c r="I202" s="247"/>
      <c r="J202" s="247"/>
      <c r="K202" s="247"/>
      <c r="L202" s="247"/>
      <c r="M202" s="247"/>
      <c r="N202" s="247"/>
      <c r="O202" s="247"/>
      <c r="P202" s="247"/>
      <c r="Q202" s="247"/>
      <c r="R202" s="247"/>
      <c r="S202" s="247"/>
      <c r="T202" s="204" t="s">
        <v>236</v>
      </c>
      <c r="U202" s="140"/>
      <c r="V202" s="267"/>
      <c r="W202" s="267"/>
      <c r="X202" s="267"/>
      <c r="Y202" s="267"/>
      <c r="Z202" s="245"/>
      <c r="AA202" s="245"/>
      <c r="AB202" s="245"/>
      <c r="AC202" s="245"/>
      <c r="AD202" s="245"/>
      <c r="AE202" s="245"/>
      <c r="AF202" s="245"/>
      <c r="AG202" s="245"/>
      <c r="AH202" s="245"/>
      <c r="AI202" s="245"/>
      <c r="AJ202" s="245"/>
      <c r="AK202" s="245"/>
      <c r="AL202" s="245"/>
      <c r="AM202" s="245"/>
      <c r="AN202" s="245"/>
      <c r="AO202" s="245"/>
      <c r="AQ202" s="7"/>
    </row>
    <row r="203" spans="1:43" ht="15" customHeight="1">
      <c r="A203" s="245"/>
      <c r="B203" s="245"/>
      <c r="C203" s="245"/>
      <c r="D203" s="245"/>
      <c r="E203" s="245"/>
      <c r="F203" s="259"/>
      <c r="G203" s="247"/>
      <c r="H203" s="247"/>
      <c r="I203" s="247"/>
      <c r="J203" s="247"/>
      <c r="K203" s="247"/>
      <c r="L203" s="247"/>
      <c r="M203" s="247"/>
      <c r="N203" s="247"/>
      <c r="O203" s="247"/>
      <c r="P203" s="247"/>
      <c r="Q203" s="247"/>
      <c r="R203" s="247"/>
      <c r="S203" s="247"/>
      <c r="T203" s="204"/>
      <c r="U203" s="140"/>
      <c r="V203" s="267"/>
      <c r="W203" s="267"/>
      <c r="X203" s="267"/>
      <c r="Y203" s="267"/>
      <c r="Z203" s="245"/>
      <c r="AA203" s="245"/>
      <c r="AB203" s="245"/>
      <c r="AC203" s="245"/>
      <c r="AD203" s="245"/>
      <c r="AE203" s="245"/>
      <c r="AF203" s="245"/>
      <c r="AG203" s="245"/>
      <c r="AH203" s="245"/>
      <c r="AI203" s="245"/>
      <c r="AJ203" s="245"/>
      <c r="AK203" s="245"/>
      <c r="AL203" s="245"/>
      <c r="AM203" s="245"/>
      <c r="AN203" s="245"/>
      <c r="AO203" s="245"/>
      <c r="AQ203" s="7"/>
    </row>
    <row r="204" spans="1:43" ht="15" customHeight="1" thickBot="1">
      <c r="A204" s="193" t="s">
        <v>275</v>
      </c>
      <c r="B204" s="245"/>
      <c r="C204" s="245"/>
      <c r="D204" s="245"/>
      <c r="E204" s="245"/>
      <c r="F204" s="245"/>
      <c r="G204" s="245"/>
      <c r="H204" s="245"/>
      <c r="I204" s="245"/>
      <c r="J204" s="245"/>
      <c r="K204" s="245"/>
      <c r="L204" s="245"/>
      <c r="M204" s="245"/>
      <c r="N204" s="245"/>
      <c r="O204" s="245"/>
      <c r="P204" s="245"/>
      <c r="Q204" s="245"/>
      <c r="R204" s="245"/>
      <c r="S204" s="245"/>
      <c r="T204" s="245"/>
      <c r="U204" s="245"/>
      <c r="V204" s="245"/>
      <c r="W204" s="245"/>
      <c r="X204" s="245"/>
      <c r="Y204" s="245"/>
      <c r="Z204" s="245"/>
      <c r="AA204" s="245"/>
      <c r="AB204" s="245"/>
      <c r="AC204" s="245"/>
      <c r="AD204" s="245"/>
      <c r="AE204" s="245"/>
      <c r="AF204" s="245"/>
      <c r="AG204" s="245"/>
      <c r="AH204" s="245"/>
      <c r="AI204" s="245"/>
      <c r="AJ204" s="245"/>
      <c r="AK204" s="245"/>
      <c r="AL204" s="245"/>
      <c r="AM204" s="245"/>
      <c r="AN204" s="245"/>
      <c r="AO204" s="245"/>
    </row>
    <row r="205" spans="1:43" ht="30" customHeight="1" thickBot="1">
      <c r="A205" s="245"/>
      <c r="B205" s="245"/>
      <c r="C205" s="245"/>
      <c r="D205" s="245"/>
      <c r="E205" s="245"/>
      <c r="F205" s="991" t="s">
        <v>304</v>
      </c>
      <c r="G205" s="800"/>
      <c r="H205" s="800"/>
      <c r="I205" s="800"/>
      <c r="J205" s="800"/>
      <c r="K205" s="800"/>
      <c r="L205" s="800"/>
      <c r="M205" s="800"/>
      <c r="N205" s="800"/>
      <c r="O205" s="800"/>
      <c r="P205" s="800"/>
      <c r="Q205" s="800"/>
      <c r="R205" s="800"/>
      <c r="S205" s="800"/>
      <c r="T205" s="800"/>
      <c r="U205" s="992">
        <f>IF(OR($AI$197="",$AI$188=""),"",ROUNDDOWN(($AI$197-$AI$188)/$AI$197*100,1))</f>
        <v>10.1</v>
      </c>
      <c r="V205" s="993"/>
      <c r="W205" s="993"/>
      <c r="X205" s="993"/>
      <c r="Y205" s="994"/>
      <c r="Z205" s="245" t="s">
        <v>186</v>
      </c>
      <c r="AA205" s="245"/>
      <c r="AB205" s="245"/>
      <c r="AC205" s="245"/>
      <c r="AD205" s="245"/>
      <c r="AE205" s="245"/>
      <c r="AF205" s="245"/>
      <c r="AG205" s="245"/>
      <c r="AH205" s="245"/>
      <c r="AI205" s="245"/>
      <c r="AJ205" s="245"/>
      <c r="AK205" s="245"/>
      <c r="AL205" s="245"/>
      <c r="AM205" s="245"/>
      <c r="AN205" s="245"/>
      <c r="AO205" s="245"/>
      <c r="AQ205" s="333" t="str">
        <f>IF($AI$188&gt;$AI$197,"※認定不可、売上高が前年同期に比べ増加しています！",IF($U$205&lt;5,"※認定不可、売上高が前年同期間に比べ5%以上減少していません！",""))</f>
        <v/>
      </c>
    </row>
    <row r="206" spans="1:43" ht="15" customHeight="1">
      <c r="A206" s="245"/>
      <c r="B206" s="245"/>
      <c r="C206" s="245"/>
      <c r="D206" s="245"/>
      <c r="E206" s="245"/>
      <c r="F206" s="259"/>
      <c r="G206" s="247"/>
      <c r="H206" s="247"/>
      <c r="I206" s="247"/>
      <c r="J206" s="247"/>
      <c r="K206" s="247"/>
      <c r="L206" s="247"/>
      <c r="M206" s="247"/>
      <c r="N206" s="247"/>
      <c r="O206" s="247"/>
      <c r="P206" s="247"/>
      <c r="Q206" s="247"/>
      <c r="R206" s="247"/>
      <c r="S206" s="247"/>
      <c r="T206" s="204" t="s">
        <v>236</v>
      </c>
      <c r="U206" s="140"/>
      <c r="V206" s="267"/>
      <c r="W206" s="267"/>
      <c r="X206" s="267"/>
      <c r="Y206" s="267"/>
      <c r="Z206" s="245"/>
      <c r="AA206" s="245"/>
      <c r="AB206" s="245"/>
      <c r="AC206" s="245"/>
      <c r="AD206" s="245"/>
      <c r="AE206" s="245"/>
      <c r="AF206" s="245"/>
      <c r="AG206" s="245"/>
      <c r="AH206" s="245"/>
      <c r="AI206" s="245"/>
      <c r="AJ206" s="245"/>
      <c r="AK206" s="245"/>
      <c r="AL206" s="245"/>
      <c r="AM206" s="245"/>
      <c r="AN206" s="245"/>
      <c r="AO206" s="245"/>
      <c r="AQ206" s="7"/>
    </row>
    <row r="207" spans="1:43" ht="15" customHeight="1">
      <c r="A207" s="245"/>
      <c r="B207" s="245"/>
      <c r="C207" s="245"/>
      <c r="D207" s="245"/>
      <c r="E207" s="245"/>
      <c r="F207" s="259"/>
      <c r="G207" s="247"/>
      <c r="H207" s="247"/>
      <c r="I207" s="247"/>
      <c r="J207" s="247"/>
      <c r="K207" s="247"/>
      <c r="L207" s="247"/>
      <c r="M207" s="247"/>
      <c r="N207" s="247"/>
      <c r="O207" s="247"/>
      <c r="P207" s="247"/>
      <c r="Q207" s="247"/>
      <c r="R207" s="247"/>
      <c r="S207" s="247"/>
      <c r="T207" s="204"/>
      <c r="U207" s="140"/>
      <c r="V207" s="267"/>
      <c r="W207" s="267"/>
      <c r="X207" s="267"/>
      <c r="Y207" s="267"/>
      <c r="Z207" s="245"/>
      <c r="AA207" s="245"/>
      <c r="AB207" s="245"/>
      <c r="AC207" s="245"/>
      <c r="AD207" s="245"/>
      <c r="AE207" s="245"/>
      <c r="AF207" s="245"/>
      <c r="AG207" s="245"/>
      <c r="AH207" s="245"/>
      <c r="AI207" s="245"/>
      <c r="AJ207" s="245"/>
      <c r="AK207" s="245"/>
      <c r="AL207" s="245"/>
      <c r="AM207" s="245"/>
      <c r="AN207" s="245"/>
      <c r="AO207" s="245"/>
      <c r="AQ207" s="7"/>
    </row>
    <row r="208" spans="1:43" s="7" customFormat="1" ht="25.05" customHeight="1">
      <c r="A208" s="983" t="str">
        <f>IF('(記入例)(イ)-③入力表'!$AF$3="","令和　　　年　　　月　　　日",'(記入例)(イ)-③入力表'!$AF$3)</f>
        <v>令和５年１２月１５日</v>
      </c>
      <c r="B208" s="983"/>
      <c r="C208" s="983"/>
      <c r="D208" s="983"/>
      <c r="E208" s="983"/>
      <c r="F208" s="983"/>
      <c r="G208" s="983"/>
      <c r="H208" s="983"/>
      <c r="I208" s="983"/>
      <c r="J208" s="983"/>
      <c r="K208" s="983"/>
      <c r="L208" s="983"/>
      <c r="M208" s="263"/>
      <c r="N208" s="263"/>
      <c r="O208" s="263"/>
      <c r="P208" s="263"/>
      <c r="Q208" s="263"/>
      <c r="R208" s="263"/>
      <c r="S208" s="263"/>
      <c r="T208" s="263"/>
      <c r="U208" s="263"/>
      <c r="V208" s="263"/>
      <c r="W208" s="263"/>
      <c r="X208" s="263"/>
      <c r="Y208" s="263"/>
      <c r="Z208" s="263"/>
      <c r="AA208" s="263"/>
      <c r="AB208" s="263"/>
      <c r="AC208" s="263"/>
      <c r="AD208" s="263"/>
      <c r="AE208" s="263"/>
      <c r="AF208" s="263"/>
      <c r="AG208" s="263"/>
      <c r="AH208" s="263"/>
      <c r="AI208" s="263"/>
      <c r="AJ208" s="263"/>
      <c r="AK208" s="263"/>
      <c r="AL208" s="263"/>
      <c r="AM208" s="263"/>
      <c r="AN208" s="263"/>
      <c r="AO208" s="120"/>
    </row>
    <row r="209" spans="1:41" ht="15" customHeight="1">
      <c r="A209" s="245"/>
      <c r="B209" s="245"/>
      <c r="C209" s="245"/>
      <c r="D209" s="245"/>
      <c r="E209" s="245"/>
      <c r="F209" s="245"/>
      <c r="G209" s="245"/>
      <c r="H209" s="245"/>
      <c r="I209" s="245"/>
      <c r="J209" s="245"/>
      <c r="K209" s="245"/>
      <c r="L209" s="245"/>
      <c r="M209" s="245"/>
      <c r="N209" s="245"/>
      <c r="O209" s="245"/>
      <c r="P209" s="245"/>
      <c r="Q209" s="245"/>
      <c r="R209" s="245"/>
      <c r="S209" s="245"/>
      <c r="T209" s="245"/>
      <c r="U209" s="245"/>
      <c r="V209" s="245"/>
      <c r="W209" s="245"/>
      <c r="X209" s="245"/>
      <c r="Y209" s="245"/>
      <c r="Z209" s="245"/>
      <c r="AA209" s="245"/>
      <c r="AB209" s="245"/>
      <c r="AC209" s="245"/>
      <c r="AD209" s="245"/>
      <c r="AE209" s="245"/>
      <c r="AF209" s="245"/>
      <c r="AG209" s="245"/>
      <c r="AH209" s="245"/>
      <c r="AI209" s="245"/>
      <c r="AJ209" s="245"/>
      <c r="AK209" s="245"/>
      <c r="AL209" s="245"/>
      <c r="AM209" s="245"/>
      <c r="AN209" s="245"/>
      <c r="AO209" s="245"/>
    </row>
    <row r="210" spans="1:41" s="7" customFormat="1" ht="30" customHeight="1">
      <c r="A210" s="263"/>
      <c r="B210" s="263"/>
      <c r="C210" s="263"/>
      <c r="D210" s="263"/>
      <c r="E210" s="263"/>
      <c r="F210" s="263"/>
      <c r="G210" s="263"/>
      <c r="H210" s="263"/>
      <c r="I210" s="263"/>
      <c r="J210" s="263"/>
      <c r="K210" s="263"/>
      <c r="L210" s="263"/>
      <c r="M210" s="263"/>
      <c r="N210" s="263"/>
      <c r="O210" s="263"/>
      <c r="P210" s="263"/>
      <c r="Q210" s="800" t="s">
        <v>43</v>
      </c>
      <c r="R210" s="800"/>
      <c r="S210" s="800"/>
      <c r="T210" s="800"/>
      <c r="U210" s="800"/>
      <c r="V210" s="983" t="str">
        <f>IF('(記入例)(イ)-③入力表'!$D$6="","",'(記入例)(イ)-③入力表'!$D$6)</f>
        <v>朝倉市宮野２０４６番地１</v>
      </c>
      <c r="W210" s="983"/>
      <c r="X210" s="983"/>
      <c r="Y210" s="983"/>
      <c r="Z210" s="983"/>
      <c r="AA210" s="983"/>
      <c r="AB210" s="983"/>
      <c r="AC210" s="983"/>
      <c r="AD210" s="983"/>
      <c r="AE210" s="983"/>
      <c r="AF210" s="983"/>
      <c r="AG210" s="983"/>
      <c r="AH210" s="983"/>
      <c r="AI210" s="983"/>
      <c r="AJ210" s="983"/>
      <c r="AK210" s="983"/>
      <c r="AL210" s="983"/>
      <c r="AM210" s="983"/>
      <c r="AN210" s="983"/>
      <c r="AO210" s="120"/>
    </row>
    <row r="211" spans="1:41" s="7" customFormat="1" ht="30" customHeight="1">
      <c r="A211" s="263"/>
      <c r="B211" s="263"/>
      <c r="C211" s="263"/>
      <c r="D211" s="263"/>
      <c r="E211" s="263"/>
      <c r="F211" s="263"/>
      <c r="G211" s="263"/>
      <c r="H211" s="263"/>
      <c r="I211" s="263"/>
      <c r="J211" s="263"/>
      <c r="K211" s="263"/>
      <c r="L211" s="263"/>
      <c r="M211" s="263"/>
      <c r="N211" s="263"/>
      <c r="O211" s="263"/>
      <c r="P211" s="263"/>
      <c r="Q211" s="800" t="s">
        <v>44</v>
      </c>
      <c r="R211" s="800"/>
      <c r="S211" s="800"/>
      <c r="T211" s="800"/>
      <c r="U211" s="800"/>
      <c r="V211" s="983" t="str">
        <f>IF('(記入例)(イ)-③入力表'!$D$7="","",'(記入例)(イ)-③入力表'!$D$7)</f>
        <v>株式会社朝倉市商工観光課</v>
      </c>
      <c r="W211" s="983"/>
      <c r="X211" s="983"/>
      <c r="Y211" s="983"/>
      <c r="Z211" s="983"/>
      <c r="AA211" s="983"/>
      <c r="AB211" s="983"/>
      <c r="AC211" s="983"/>
      <c r="AD211" s="983"/>
      <c r="AE211" s="983"/>
      <c r="AF211" s="983"/>
      <c r="AG211" s="983"/>
      <c r="AH211" s="983"/>
      <c r="AI211" s="983"/>
      <c r="AJ211" s="983"/>
      <c r="AK211" s="983"/>
      <c r="AL211" s="983"/>
      <c r="AM211" s="983"/>
      <c r="AN211" s="983"/>
      <c r="AO211" s="120"/>
    </row>
    <row r="212" spans="1:41" s="7" customFormat="1" ht="30" customHeight="1">
      <c r="A212" s="263"/>
      <c r="B212" s="263"/>
      <c r="C212" s="263"/>
      <c r="D212" s="263"/>
      <c r="E212" s="263"/>
      <c r="F212" s="263"/>
      <c r="G212" s="263"/>
      <c r="H212" s="263"/>
      <c r="I212" s="263"/>
      <c r="J212" s="263"/>
      <c r="K212" s="263"/>
      <c r="L212" s="263"/>
      <c r="M212" s="263"/>
      <c r="N212" s="263"/>
      <c r="O212" s="263"/>
      <c r="P212" s="263"/>
      <c r="Q212" s="800" t="s">
        <v>45</v>
      </c>
      <c r="R212" s="800"/>
      <c r="S212" s="800"/>
      <c r="T212" s="800"/>
      <c r="U212" s="800"/>
      <c r="V212" s="983" t="str">
        <f>IF('(記入例)(イ)-③入力表'!$D$8="","",'(記入例)(イ)-③入力表'!$D$8)</f>
        <v>代表取締役　　朝倉　太郎</v>
      </c>
      <c r="W212" s="983"/>
      <c r="X212" s="983"/>
      <c r="Y212" s="983"/>
      <c r="Z212" s="983"/>
      <c r="AA212" s="983"/>
      <c r="AB212" s="983"/>
      <c r="AC212" s="983"/>
      <c r="AD212" s="983"/>
      <c r="AE212" s="983"/>
      <c r="AF212" s="983"/>
      <c r="AG212" s="983"/>
      <c r="AH212" s="983"/>
      <c r="AI212" s="983"/>
      <c r="AJ212" s="983"/>
      <c r="AK212" s="983"/>
      <c r="AL212" s="983"/>
      <c r="AM212" s="983"/>
      <c r="AN212" s="983"/>
      <c r="AO212" s="120"/>
    </row>
    <row r="213" spans="1:41" s="7" customFormat="1" ht="30" customHeight="1">
      <c r="A213" s="263"/>
      <c r="B213" s="263"/>
      <c r="C213" s="263"/>
      <c r="D213" s="263"/>
      <c r="E213" s="263"/>
      <c r="F213" s="263"/>
      <c r="G213" s="263"/>
      <c r="H213" s="263"/>
      <c r="I213" s="263"/>
      <c r="J213" s="263"/>
      <c r="K213" s="263"/>
      <c r="L213" s="263"/>
      <c r="M213" s="263"/>
      <c r="N213" s="263"/>
      <c r="O213" s="263"/>
      <c r="P213" s="263"/>
      <c r="Q213" s="800" t="s">
        <v>46</v>
      </c>
      <c r="R213" s="800"/>
      <c r="S213" s="800"/>
      <c r="T213" s="800"/>
      <c r="U213" s="800"/>
      <c r="V213" s="983" t="str">
        <f>IF('(記入例)(イ)-③入力表'!$D$9="","",'(記入例)(イ)-③入力表'!$D$9)</f>
        <v>0946-28-7862</v>
      </c>
      <c r="W213" s="983"/>
      <c r="X213" s="983"/>
      <c r="Y213" s="983"/>
      <c r="Z213" s="983"/>
      <c r="AA213" s="983"/>
      <c r="AB213" s="983"/>
      <c r="AC213" s="983"/>
      <c r="AD213" s="983"/>
      <c r="AE213" s="983"/>
      <c r="AF213" s="983"/>
      <c r="AG213" s="983"/>
      <c r="AH213" s="983"/>
      <c r="AI213" s="983"/>
      <c r="AJ213" s="983"/>
      <c r="AK213" s="983"/>
      <c r="AL213" s="983"/>
      <c r="AM213" s="983"/>
      <c r="AN213" s="983"/>
      <c r="AO213" s="120"/>
    </row>
    <row r="214" spans="1:41" s="7" customFormat="1" ht="30" customHeight="1">
      <c r="A214" s="263"/>
      <c r="B214" s="263"/>
      <c r="C214" s="263"/>
      <c r="D214" s="263"/>
      <c r="E214" s="263"/>
      <c r="F214" s="263"/>
      <c r="G214" s="263"/>
      <c r="H214" s="263"/>
      <c r="I214" s="263"/>
      <c r="J214" s="263"/>
      <c r="K214" s="263"/>
      <c r="L214" s="263"/>
      <c r="M214" s="263"/>
      <c r="N214" s="263"/>
      <c r="O214" s="263"/>
      <c r="P214" s="263"/>
      <c r="Q214" s="800" t="s">
        <v>47</v>
      </c>
      <c r="R214" s="800"/>
      <c r="S214" s="800"/>
      <c r="T214" s="800"/>
      <c r="U214" s="800"/>
      <c r="V214" s="983" t="str">
        <f>IF('(記入例)(イ)-③入力表'!$D$10="","",'(記入例)(イ)-③入力表'!$D$10)</f>
        <v/>
      </c>
      <c r="W214" s="983"/>
      <c r="X214" s="983"/>
      <c r="Y214" s="983"/>
      <c r="Z214" s="983"/>
      <c r="AA214" s="983"/>
      <c r="AB214" s="983"/>
      <c r="AC214" s="983"/>
      <c r="AD214" s="983"/>
      <c r="AE214" s="983"/>
      <c r="AF214" s="983"/>
      <c r="AG214" s="983"/>
      <c r="AH214" s="983"/>
      <c r="AI214" s="983"/>
      <c r="AJ214" s="983"/>
      <c r="AK214" s="983"/>
      <c r="AL214" s="983"/>
      <c r="AM214" s="983"/>
      <c r="AN214" s="983"/>
      <c r="AO214" s="120"/>
    </row>
    <row r="215" spans="1:41" s="7" customFormat="1" ht="30" customHeight="1">
      <c r="A215" s="263"/>
      <c r="B215" s="263"/>
      <c r="C215" s="263"/>
      <c r="D215" s="263"/>
      <c r="E215" s="263"/>
      <c r="F215" s="263"/>
      <c r="G215" s="263"/>
      <c r="H215" s="263"/>
      <c r="I215" s="263"/>
      <c r="J215" s="263"/>
      <c r="K215" s="263"/>
      <c r="L215" s="263"/>
      <c r="M215" s="263"/>
      <c r="N215" s="263"/>
      <c r="O215" s="263"/>
      <c r="P215" s="263"/>
      <c r="Q215" s="800" t="s">
        <v>46</v>
      </c>
      <c r="R215" s="800"/>
      <c r="S215" s="800"/>
      <c r="T215" s="800"/>
      <c r="U215" s="800"/>
      <c r="V215" s="983" t="str">
        <f>IF('(記入例)(イ)-③入力表'!$D$11="","",'(記入例)(イ)-③入力表'!$D$11)</f>
        <v/>
      </c>
      <c r="W215" s="983"/>
      <c r="X215" s="983"/>
      <c r="Y215" s="983"/>
      <c r="Z215" s="983"/>
      <c r="AA215" s="983"/>
      <c r="AB215" s="983"/>
      <c r="AC215" s="983"/>
      <c r="AD215" s="983"/>
      <c r="AE215" s="983"/>
      <c r="AF215" s="983"/>
      <c r="AG215" s="983"/>
      <c r="AH215" s="983"/>
      <c r="AI215" s="983"/>
      <c r="AJ215" s="983"/>
      <c r="AK215" s="983"/>
      <c r="AL215" s="983"/>
      <c r="AM215" s="983"/>
      <c r="AN215" s="983"/>
      <c r="AO215" s="120"/>
    </row>
  </sheetData>
  <sheetProtection algorithmName="SHA-512" hashValue="ZDMiyh4BDTliGWCTCxvQlMO8xY2xAevItYOcptRrFBIaPelLhcudTNFQZehi5x1YCua2VCwb7pNWoM1yRbzvgw==" saltValue="VLTcH4/tV9hMlRgS8JAopQ==" spinCount="100000" sheet="1" objects="1" scenarios="1"/>
  <mergeCells count="299">
    <mergeCell ref="Q214:U214"/>
    <mergeCell ref="V214:AN214"/>
    <mergeCell ref="Q215:U215"/>
    <mergeCell ref="V215:AN215"/>
    <mergeCell ref="Y21:AE21"/>
    <mergeCell ref="AI21:AN21"/>
    <mergeCell ref="B22:AN22"/>
    <mergeCell ref="Y90:AE90"/>
    <mergeCell ref="AI90:AN90"/>
    <mergeCell ref="B91:AN91"/>
    <mergeCell ref="Q211:U211"/>
    <mergeCell ref="V211:AN211"/>
    <mergeCell ref="Q212:U212"/>
    <mergeCell ref="V212:AN212"/>
    <mergeCell ref="Q213:U213"/>
    <mergeCell ref="V213:AN213"/>
    <mergeCell ref="F201:T201"/>
    <mergeCell ref="U201:Y201"/>
    <mergeCell ref="F205:T205"/>
    <mergeCell ref="U205:Y205"/>
    <mergeCell ref="A208:L208"/>
    <mergeCell ref="Q210:U210"/>
    <mergeCell ref="V210:AN210"/>
    <mergeCell ref="A197:F197"/>
    <mergeCell ref="G197:L197"/>
    <mergeCell ref="N197:S197"/>
    <mergeCell ref="U197:Z197"/>
    <mergeCell ref="AB197:AG197"/>
    <mergeCell ref="AI197:AM197"/>
    <mergeCell ref="A196:F196"/>
    <mergeCell ref="G196:L196"/>
    <mergeCell ref="N196:S196"/>
    <mergeCell ref="U196:Z196"/>
    <mergeCell ref="AB196:AG196"/>
    <mergeCell ref="AI196:AM196"/>
    <mergeCell ref="A195:F195"/>
    <mergeCell ref="G195:L195"/>
    <mergeCell ref="N195:S195"/>
    <mergeCell ref="U195:Z195"/>
    <mergeCell ref="AB195:AG195"/>
    <mergeCell ref="AI195:AM195"/>
    <mergeCell ref="A194:F194"/>
    <mergeCell ref="G194:L194"/>
    <mergeCell ref="N194:S194"/>
    <mergeCell ref="U194:Z194"/>
    <mergeCell ref="AB194:AG194"/>
    <mergeCell ref="AI194:AM194"/>
    <mergeCell ref="A192:F193"/>
    <mergeCell ref="G192:M192"/>
    <mergeCell ref="N192:T192"/>
    <mergeCell ref="U192:AA192"/>
    <mergeCell ref="AB192:AH192"/>
    <mergeCell ref="AI192:AN193"/>
    <mergeCell ref="G193:M193"/>
    <mergeCell ref="N193:T193"/>
    <mergeCell ref="U193:AA193"/>
    <mergeCell ref="AB193:AH193"/>
    <mergeCell ref="A188:F188"/>
    <mergeCell ref="G188:L188"/>
    <mergeCell ref="N188:S188"/>
    <mergeCell ref="U188:Z188"/>
    <mergeCell ref="AB188:AG188"/>
    <mergeCell ref="AI188:AM188"/>
    <mergeCell ref="A187:F187"/>
    <mergeCell ref="G187:L187"/>
    <mergeCell ref="N187:S187"/>
    <mergeCell ref="U187:Z187"/>
    <mergeCell ref="AB187:AG187"/>
    <mergeCell ref="AI187:AM187"/>
    <mergeCell ref="AI185:AM185"/>
    <mergeCell ref="A186:F186"/>
    <mergeCell ref="G186:L186"/>
    <mergeCell ref="N186:S186"/>
    <mergeCell ref="U186:Z186"/>
    <mergeCell ref="AB186:AG186"/>
    <mergeCell ref="AI186:AM186"/>
    <mergeCell ref="AI183:AN184"/>
    <mergeCell ref="G184:M184"/>
    <mergeCell ref="N184:T184"/>
    <mergeCell ref="U184:AA184"/>
    <mergeCell ref="AB184:AH184"/>
    <mergeCell ref="A185:F185"/>
    <mergeCell ref="G185:L185"/>
    <mergeCell ref="N185:S185"/>
    <mergeCell ref="U185:Z185"/>
    <mergeCell ref="AB185:AG185"/>
    <mergeCell ref="Q176:U176"/>
    <mergeCell ref="V176:AN176"/>
    <mergeCell ref="Q177:U177"/>
    <mergeCell ref="V177:AN177"/>
    <mergeCell ref="A180:AO180"/>
    <mergeCell ref="A183:F184"/>
    <mergeCell ref="G183:M183"/>
    <mergeCell ref="N183:T183"/>
    <mergeCell ref="U183:AA183"/>
    <mergeCell ref="AB183:AH183"/>
    <mergeCell ref="Q173:U173"/>
    <mergeCell ref="V173:AN173"/>
    <mergeCell ref="Q174:U174"/>
    <mergeCell ref="V174:AN174"/>
    <mergeCell ref="Q175:U175"/>
    <mergeCell ref="V175:AN175"/>
    <mergeCell ref="AK165:AL166"/>
    <mergeCell ref="G166:K166"/>
    <mergeCell ref="L166:S166"/>
    <mergeCell ref="A168:AN168"/>
    <mergeCell ref="A170:L170"/>
    <mergeCell ref="Q172:U172"/>
    <mergeCell ref="V172:AN172"/>
    <mergeCell ref="AF160:AJ161"/>
    <mergeCell ref="AK160:AL161"/>
    <mergeCell ref="G161:K161"/>
    <mergeCell ref="L161:S161"/>
    <mergeCell ref="A165:E165"/>
    <mergeCell ref="F165:M165"/>
    <mergeCell ref="N165:Q165"/>
    <mergeCell ref="R165:Y165"/>
    <mergeCell ref="AA165:AE166"/>
    <mergeCell ref="AF165:AJ166"/>
    <mergeCell ref="K156:L156"/>
    <mergeCell ref="AD156:AE156"/>
    <mergeCell ref="A160:E160"/>
    <mergeCell ref="F160:M160"/>
    <mergeCell ref="N160:Q160"/>
    <mergeCell ref="R160:Y160"/>
    <mergeCell ref="AA160:AE161"/>
    <mergeCell ref="A155:J155"/>
    <mergeCell ref="K155:L155"/>
    <mergeCell ref="M155:AC155"/>
    <mergeCell ref="AD155:AE155"/>
    <mergeCell ref="AF155:AL155"/>
    <mergeCell ref="AM155:AN155"/>
    <mergeCell ref="AF149:AG149"/>
    <mergeCell ref="AH149:AL149"/>
    <mergeCell ref="AM149:AN149"/>
    <mergeCell ref="A150:AN150"/>
    <mergeCell ref="A154:L154"/>
    <mergeCell ref="M154:AE154"/>
    <mergeCell ref="AF154:AN154"/>
    <mergeCell ref="A149:K149"/>
    <mergeCell ref="L149:M149"/>
    <mergeCell ref="N149:T149"/>
    <mergeCell ref="U149:V149"/>
    <mergeCell ref="W149:X149"/>
    <mergeCell ref="Y149:AE149"/>
    <mergeCell ref="AH147:AL147"/>
    <mergeCell ref="AM147:AN147"/>
    <mergeCell ref="A148:B148"/>
    <mergeCell ref="C148:K148"/>
    <mergeCell ref="N148:T148"/>
    <mergeCell ref="U148:V148"/>
    <mergeCell ref="Y148:AE148"/>
    <mergeCell ref="AF148:AG148"/>
    <mergeCell ref="AH148:AL148"/>
    <mergeCell ref="AM148:AN148"/>
    <mergeCell ref="A147:B147"/>
    <mergeCell ref="C147:K147"/>
    <mergeCell ref="N147:T147"/>
    <mergeCell ref="U147:V147"/>
    <mergeCell ref="Y147:AE147"/>
    <mergeCell ref="AF147:AG147"/>
    <mergeCell ref="AH145:AL145"/>
    <mergeCell ref="AM145:AN145"/>
    <mergeCell ref="A146:B146"/>
    <mergeCell ref="C146:K146"/>
    <mergeCell ref="N146:T146"/>
    <mergeCell ref="U146:V146"/>
    <mergeCell ref="Y146:AE146"/>
    <mergeCell ref="AF146:AG146"/>
    <mergeCell ref="AH146:AL146"/>
    <mergeCell ref="AM146:AN146"/>
    <mergeCell ref="A145:B145"/>
    <mergeCell ref="C145:K145"/>
    <mergeCell ref="N145:T145"/>
    <mergeCell ref="U145:V145"/>
    <mergeCell ref="Y145:AE145"/>
    <mergeCell ref="AF145:AG145"/>
    <mergeCell ref="A141:E141"/>
    <mergeCell ref="F141:AH141"/>
    <mergeCell ref="A144:K144"/>
    <mergeCell ref="L144:V144"/>
    <mergeCell ref="W144:AG144"/>
    <mergeCell ref="AH144:AN144"/>
    <mergeCell ref="B131:M131"/>
    <mergeCell ref="K135:W135"/>
    <mergeCell ref="X135:Y135"/>
    <mergeCell ref="Z135:AL135"/>
    <mergeCell ref="AM135:AN135"/>
    <mergeCell ref="AA137:AL137"/>
    <mergeCell ref="AB121:AL121"/>
    <mergeCell ref="A123:AN123"/>
    <mergeCell ref="A127:AN127"/>
    <mergeCell ref="A129:B129"/>
    <mergeCell ref="C129:F129"/>
    <mergeCell ref="G129:K129"/>
    <mergeCell ref="AB113:AL113"/>
    <mergeCell ref="F116:H116"/>
    <mergeCell ref="I116:I117"/>
    <mergeCell ref="J116:L117"/>
    <mergeCell ref="AF117:AK117"/>
    <mergeCell ref="AB119:AL119"/>
    <mergeCell ref="F106:H106"/>
    <mergeCell ref="I106:I107"/>
    <mergeCell ref="J106:L107"/>
    <mergeCell ref="AF107:AK107"/>
    <mergeCell ref="AB109:AL109"/>
    <mergeCell ref="AB111:AL111"/>
    <mergeCell ref="B98:D98"/>
    <mergeCell ref="E98:N98"/>
    <mergeCell ref="O98:Q98"/>
    <mergeCell ref="R98:AA98"/>
    <mergeCell ref="AB98:AD98"/>
    <mergeCell ref="AE98:AN98"/>
    <mergeCell ref="U87:W87"/>
    <mergeCell ref="X87:AK87"/>
    <mergeCell ref="B94:AN94"/>
    <mergeCell ref="B97:D97"/>
    <mergeCell ref="E97:N97"/>
    <mergeCell ref="O97:Q97"/>
    <mergeCell ref="R97:AA97"/>
    <mergeCell ref="AB97:AD97"/>
    <mergeCell ref="AE97:AN97"/>
    <mergeCell ref="B77:AN77"/>
    <mergeCell ref="AA79:AL79"/>
    <mergeCell ref="U83:W83"/>
    <mergeCell ref="U85:W85"/>
    <mergeCell ref="X85:AL85"/>
    <mergeCell ref="X86:AL86"/>
    <mergeCell ref="B72:D72"/>
    <mergeCell ref="E72:N72"/>
    <mergeCell ref="O72:Q72"/>
    <mergeCell ref="R72:AA72"/>
    <mergeCell ref="AB72:AD72"/>
    <mergeCell ref="AE72:AN72"/>
    <mergeCell ref="B70:AN70"/>
    <mergeCell ref="B71:D71"/>
    <mergeCell ref="E71:N71"/>
    <mergeCell ref="O71:Q71"/>
    <mergeCell ref="R71:AA71"/>
    <mergeCell ref="AB71:AD71"/>
    <mergeCell ref="AE71:AN71"/>
    <mergeCell ref="B62:M62"/>
    <mergeCell ref="K66:W66"/>
    <mergeCell ref="X66:Y66"/>
    <mergeCell ref="Z66:AL66"/>
    <mergeCell ref="AM66:AN66"/>
    <mergeCell ref="AA68:AL68"/>
    <mergeCell ref="AB52:AL52"/>
    <mergeCell ref="A54:AN54"/>
    <mergeCell ref="A58:AN58"/>
    <mergeCell ref="A60:B60"/>
    <mergeCell ref="C60:F60"/>
    <mergeCell ref="G60:K60"/>
    <mergeCell ref="AB44:AL44"/>
    <mergeCell ref="F47:H47"/>
    <mergeCell ref="I47:I48"/>
    <mergeCell ref="J47:L48"/>
    <mergeCell ref="AF48:AK48"/>
    <mergeCell ref="AB50:AL50"/>
    <mergeCell ref="F37:H37"/>
    <mergeCell ref="I37:I38"/>
    <mergeCell ref="J37:L38"/>
    <mergeCell ref="AF38:AK38"/>
    <mergeCell ref="AB40:AL40"/>
    <mergeCell ref="AB42:AL42"/>
    <mergeCell ref="B29:D29"/>
    <mergeCell ref="E29:N29"/>
    <mergeCell ref="O29:Q29"/>
    <mergeCell ref="R29:AA29"/>
    <mergeCell ref="AB29:AD29"/>
    <mergeCell ref="AE29:AN29"/>
    <mergeCell ref="U18:W18"/>
    <mergeCell ref="X18:AK18"/>
    <mergeCell ref="B25:AN25"/>
    <mergeCell ref="B28:D28"/>
    <mergeCell ref="E28:N28"/>
    <mergeCell ref="O28:Q28"/>
    <mergeCell ref="R28:AA28"/>
    <mergeCell ref="AB28:AD28"/>
    <mergeCell ref="AE28:AN28"/>
    <mergeCell ref="U14:W14"/>
    <mergeCell ref="U16:W16"/>
    <mergeCell ref="X16:AL16"/>
    <mergeCell ref="X17:AL17"/>
    <mergeCell ref="B3:D3"/>
    <mergeCell ref="E3:N3"/>
    <mergeCell ref="O3:Q3"/>
    <mergeCell ref="R3:AA3"/>
    <mergeCell ref="AB3:AD3"/>
    <mergeCell ref="AE3:AN3"/>
    <mergeCell ref="B1:AN1"/>
    <mergeCell ref="B2:D2"/>
    <mergeCell ref="E2:N2"/>
    <mergeCell ref="O2:Q2"/>
    <mergeCell ref="R2:AA2"/>
    <mergeCell ref="AB2:AD2"/>
    <mergeCell ref="AE2:AN2"/>
    <mergeCell ref="B8:AN8"/>
    <mergeCell ref="AA10:AL10"/>
  </mergeCells>
  <phoneticPr fontId="1"/>
  <conditionalFormatting sqref="AF160:AJ161">
    <cfRule type="cellIs" dxfId="7" priority="8" operator="lessThan">
      <formula>5</formula>
    </cfRule>
  </conditionalFormatting>
  <conditionalFormatting sqref="AF38:AI38">
    <cfRule type="cellIs" dxfId="6" priority="7" operator="lessThan">
      <formula>5</formula>
    </cfRule>
  </conditionalFormatting>
  <conditionalFormatting sqref="AF48:AI48">
    <cfRule type="cellIs" dxfId="5" priority="6" operator="lessThan">
      <formula>5</formula>
    </cfRule>
  </conditionalFormatting>
  <conditionalFormatting sqref="AF165:AJ166">
    <cfRule type="cellIs" dxfId="4" priority="5" operator="lessThan">
      <formula>5</formula>
    </cfRule>
  </conditionalFormatting>
  <conditionalFormatting sqref="U201:Y201">
    <cfRule type="cellIs" dxfId="3" priority="4" operator="lessThan">
      <formula>5</formula>
    </cfRule>
  </conditionalFormatting>
  <conditionalFormatting sqref="U205:Y205">
    <cfRule type="cellIs" dxfId="2" priority="3" operator="lessThan">
      <formula>5</formula>
    </cfRule>
  </conditionalFormatting>
  <conditionalFormatting sqref="AF107:AI107">
    <cfRule type="cellIs" dxfId="1" priority="2" operator="lessThan">
      <formula>5</formula>
    </cfRule>
  </conditionalFormatting>
  <conditionalFormatting sqref="AF117:AI117">
    <cfRule type="cellIs" dxfId="0" priority="1" operator="lessThan">
      <formula>5</formula>
    </cfRule>
  </conditionalFormatting>
  <pageMargins left="0.94488188976377963" right="0.74803149606299213" top="0.59055118110236227" bottom="0.19685039370078741" header="0.39370078740157483" footer="0.31496062992125984"/>
  <pageSetup paperSize="9" orientation="portrait" r:id="rId1"/>
  <headerFooter>
    <oddHeader>&amp;R&amp;A</oddHeader>
  </headerFooter>
  <rowBreaks count="3" manualBreakCount="3">
    <brk id="69" max="40" man="1"/>
    <brk id="138" max="40" man="1"/>
    <brk id="177" max="4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AF9CC-E568-4474-942B-590A3DB7DFAD}">
  <sheetPr>
    <tabColor rgb="FFFF0000"/>
  </sheetPr>
  <dimension ref="A1:AI93"/>
  <sheetViews>
    <sheetView zoomScaleNormal="100" zoomScaleSheetLayoutView="70" workbookViewId="0">
      <selection activeCell="C3" sqref="C3:D3"/>
    </sheetView>
  </sheetViews>
  <sheetFormatPr defaultRowHeight="15" customHeight="1"/>
  <cols>
    <col min="1" max="1" width="3.19921875" style="11" bestFit="1" customWidth="1"/>
    <col min="2" max="2" width="14.5" style="11" bestFit="1" customWidth="1"/>
    <col min="3" max="6" width="11.5" style="11" customWidth="1"/>
    <col min="7" max="7" width="11.5" style="11" bestFit="1" customWidth="1"/>
    <col min="8" max="8" width="3.69921875" style="11" customWidth="1"/>
    <col min="9" max="9" width="14.19921875" style="11" customWidth="1"/>
    <col min="10" max="10" width="13" style="38" hidden="1" customWidth="1"/>
    <col min="11" max="11" width="16.3984375" style="37" hidden="1" customWidth="1"/>
    <col min="12" max="12" width="5.69921875" style="37" hidden="1" customWidth="1"/>
    <col min="13" max="13" width="2.69921875" style="37" hidden="1" customWidth="1"/>
    <col min="14" max="14" width="7.69921875" style="37" hidden="1" customWidth="1"/>
    <col min="15" max="15" width="4.69921875" style="37" hidden="1" customWidth="1"/>
    <col min="16" max="17" width="5.69921875" style="37" hidden="1" customWidth="1"/>
    <col min="18" max="18" width="3.69921875" style="37" hidden="1" customWidth="1"/>
    <col min="19" max="19" width="6.69921875" style="37" hidden="1" customWidth="1"/>
    <col min="20" max="20" width="7.69921875" style="37" hidden="1" customWidth="1"/>
    <col min="21" max="22" width="6.69921875" style="37" hidden="1" customWidth="1"/>
    <col min="23" max="23" width="5.69921875" style="37" hidden="1" customWidth="1"/>
    <col min="24" max="24" width="3.69921875" style="37" hidden="1" customWidth="1"/>
    <col min="25" max="25" width="5.8984375" style="37" hidden="1" customWidth="1"/>
    <col min="26" max="28" width="3.69921875" style="37" hidden="1" customWidth="1"/>
    <col min="29" max="31" width="9.69921875" style="37" hidden="1" customWidth="1"/>
    <col min="32" max="32" width="45.69921875" style="37" hidden="1" customWidth="1"/>
    <col min="33" max="254" width="8.796875" style="11"/>
    <col min="255" max="255" width="3.19921875" style="11" bestFit="1" customWidth="1"/>
    <col min="256" max="256" width="14.5" style="11" bestFit="1" customWidth="1"/>
    <col min="257" max="260" width="11.5" style="11" customWidth="1"/>
    <col min="261" max="261" width="11.5" style="11" bestFit="1" customWidth="1"/>
    <col min="262" max="262" width="19.19921875" style="11" bestFit="1" customWidth="1"/>
    <col min="263" max="263" width="10.59765625" style="11" bestFit="1" customWidth="1"/>
    <col min="264" max="266" width="9.19921875" style="11" bestFit="1" customWidth="1"/>
    <col min="267" max="510" width="8.796875" style="11"/>
    <col min="511" max="511" width="3.19921875" style="11" bestFit="1" customWidth="1"/>
    <col min="512" max="512" width="14.5" style="11" bestFit="1" customWidth="1"/>
    <col min="513" max="516" width="11.5" style="11" customWidth="1"/>
    <col min="517" max="517" width="11.5" style="11" bestFit="1" customWidth="1"/>
    <col min="518" max="518" width="19.19921875" style="11" bestFit="1" customWidth="1"/>
    <col min="519" max="519" width="10.59765625" style="11" bestFit="1" customWidth="1"/>
    <col min="520" max="522" width="9.19921875" style="11" bestFit="1" customWidth="1"/>
    <col min="523" max="766" width="8.796875" style="11"/>
    <col min="767" max="767" width="3.19921875" style="11" bestFit="1" customWidth="1"/>
    <col min="768" max="768" width="14.5" style="11" bestFit="1" customWidth="1"/>
    <col min="769" max="772" width="11.5" style="11" customWidth="1"/>
    <col min="773" max="773" width="11.5" style="11" bestFit="1" customWidth="1"/>
    <col min="774" max="774" width="19.19921875" style="11" bestFit="1" customWidth="1"/>
    <col min="775" max="775" width="10.59765625" style="11" bestFit="1" customWidth="1"/>
    <col min="776" max="778" width="9.19921875" style="11" bestFit="1" customWidth="1"/>
    <col min="779" max="1022" width="8.796875" style="11"/>
    <col min="1023" max="1023" width="3.19921875" style="11" bestFit="1" customWidth="1"/>
    <col min="1024" max="1024" width="14.5" style="11" bestFit="1" customWidth="1"/>
    <col min="1025" max="1028" width="11.5" style="11" customWidth="1"/>
    <col min="1029" max="1029" width="11.5" style="11" bestFit="1" customWidth="1"/>
    <col min="1030" max="1030" width="19.19921875" style="11" bestFit="1" customWidth="1"/>
    <col min="1031" max="1031" width="10.59765625" style="11" bestFit="1" customWidth="1"/>
    <col min="1032" max="1034" width="9.19921875" style="11" bestFit="1" customWidth="1"/>
    <col min="1035" max="1278" width="8.796875" style="11"/>
    <col min="1279" max="1279" width="3.19921875" style="11" bestFit="1" customWidth="1"/>
    <col min="1280" max="1280" width="14.5" style="11" bestFit="1" customWidth="1"/>
    <col min="1281" max="1284" width="11.5" style="11" customWidth="1"/>
    <col min="1285" max="1285" width="11.5" style="11" bestFit="1" customWidth="1"/>
    <col min="1286" max="1286" width="19.19921875" style="11" bestFit="1" customWidth="1"/>
    <col min="1287" max="1287" width="10.59765625" style="11" bestFit="1" customWidth="1"/>
    <col min="1288" max="1290" width="9.19921875" style="11" bestFit="1" customWidth="1"/>
    <col min="1291" max="1534" width="8.796875" style="11"/>
    <col min="1535" max="1535" width="3.19921875" style="11" bestFit="1" customWidth="1"/>
    <col min="1536" max="1536" width="14.5" style="11" bestFit="1" customWidth="1"/>
    <col min="1537" max="1540" width="11.5" style="11" customWidth="1"/>
    <col min="1541" max="1541" width="11.5" style="11" bestFit="1" customWidth="1"/>
    <col min="1542" max="1542" width="19.19921875" style="11" bestFit="1" customWidth="1"/>
    <col min="1543" max="1543" width="10.59765625" style="11" bestFit="1" customWidth="1"/>
    <col min="1544" max="1546" width="9.19921875" style="11" bestFit="1" customWidth="1"/>
    <col min="1547" max="1790" width="8.796875" style="11"/>
    <col min="1791" max="1791" width="3.19921875" style="11" bestFit="1" customWidth="1"/>
    <col min="1792" max="1792" width="14.5" style="11" bestFit="1" customWidth="1"/>
    <col min="1793" max="1796" width="11.5" style="11" customWidth="1"/>
    <col min="1797" max="1797" width="11.5" style="11" bestFit="1" customWidth="1"/>
    <col min="1798" max="1798" width="19.19921875" style="11" bestFit="1" customWidth="1"/>
    <col min="1799" max="1799" width="10.59765625" style="11" bestFit="1" customWidth="1"/>
    <col min="1800" max="1802" width="9.19921875" style="11" bestFit="1" customWidth="1"/>
    <col min="1803" max="2046" width="8.796875" style="11"/>
    <col min="2047" max="2047" width="3.19921875" style="11" bestFit="1" customWidth="1"/>
    <col min="2048" max="2048" width="14.5" style="11" bestFit="1" customWidth="1"/>
    <col min="2049" max="2052" width="11.5" style="11" customWidth="1"/>
    <col min="2053" max="2053" width="11.5" style="11" bestFit="1" customWidth="1"/>
    <col min="2054" max="2054" width="19.19921875" style="11" bestFit="1" customWidth="1"/>
    <col min="2055" max="2055" width="10.59765625" style="11" bestFit="1" customWidth="1"/>
    <col min="2056" max="2058" width="9.19921875" style="11" bestFit="1" customWidth="1"/>
    <col min="2059" max="2302" width="8.796875" style="11"/>
    <col min="2303" max="2303" width="3.19921875" style="11" bestFit="1" customWidth="1"/>
    <col min="2304" max="2304" width="14.5" style="11" bestFit="1" customWidth="1"/>
    <col min="2305" max="2308" width="11.5" style="11" customWidth="1"/>
    <col min="2309" max="2309" width="11.5" style="11" bestFit="1" customWidth="1"/>
    <col min="2310" max="2310" width="19.19921875" style="11" bestFit="1" customWidth="1"/>
    <col min="2311" max="2311" width="10.59765625" style="11" bestFit="1" customWidth="1"/>
    <col min="2312" max="2314" width="9.19921875" style="11" bestFit="1" customWidth="1"/>
    <col min="2315" max="2558" width="8.796875" style="11"/>
    <col min="2559" max="2559" width="3.19921875" style="11" bestFit="1" customWidth="1"/>
    <col min="2560" max="2560" width="14.5" style="11" bestFit="1" customWidth="1"/>
    <col min="2561" max="2564" width="11.5" style="11" customWidth="1"/>
    <col min="2565" max="2565" width="11.5" style="11" bestFit="1" customWidth="1"/>
    <col min="2566" max="2566" width="19.19921875" style="11" bestFit="1" customWidth="1"/>
    <col min="2567" max="2567" width="10.59765625" style="11" bestFit="1" customWidth="1"/>
    <col min="2568" max="2570" width="9.19921875" style="11" bestFit="1" customWidth="1"/>
    <col min="2571" max="2814" width="8.796875" style="11"/>
    <col min="2815" max="2815" width="3.19921875" style="11" bestFit="1" customWidth="1"/>
    <col min="2816" max="2816" width="14.5" style="11" bestFit="1" customWidth="1"/>
    <col min="2817" max="2820" width="11.5" style="11" customWidth="1"/>
    <col min="2821" max="2821" width="11.5" style="11" bestFit="1" customWidth="1"/>
    <col min="2822" max="2822" width="19.19921875" style="11" bestFit="1" customWidth="1"/>
    <col min="2823" max="2823" width="10.59765625" style="11" bestFit="1" customWidth="1"/>
    <col min="2824" max="2826" width="9.19921875" style="11" bestFit="1" customWidth="1"/>
    <col min="2827" max="3070" width="8.796875" style="11"/>
    <col min="3071" max="3071" width="3.19921875" style="11" bestFit="1" customWidth="1"/>
    <col min="3072" max="3072" width="14.5" style="11" bestFit="1" customWidth="1"/>
    <col min="3073" max="3076" width="11.5" style="11" customWidth="1"/>
    <col min="3077" max="3077" width="11.5" style="11" bestFit="1" customWidth="1"/>
    <col min="3078" max="3078" width="19.19921875" style="11" bestFit="1" customWidth="1"/>
    <col min="3079" max="3079" width="10.59765625" style="11" bestFit="1" customWidth="1"/>
    <col min="3080" max="3082" width="9.19921875" style="11" bestFit="1" customWidth="1"/>
    <col min="3083" max="3326" width="8.796875" style="11"/>
    <col min="3327" max="3327" width="3.19921875" style="11" bestFit="1" customWidth="1"/>
    <col min="3328" max="3328" width="14.5" style="11" bestFit="1" customWidth="1"/>
    <col min="3329" max="3332" width="11.5" style="11" customWidth="1"/>
    <col min="3333" max="3333" width="11.5" style="11" bestFit="1" customWidth="1"/>
    <col min="3334" max="3334" width="19.19921875" style="11" bestFit="1" customWidth="1"/>
    <col min="3335" max="3335" width="10.59765625" style="11" bestFit="1" customWidth="1"/>
    <col min="3336" max="3338" width="9.19921875" style="11" bestFit="1" customWidth="1"/>
    <col min="3339" max="3582" width="8.796875" style="11"/>
    <col min="3583" max="3583" width="3.19921875" style="11" bestFit="1" customWidth="1"/>
    <col min="3584" max="3584" width="14.5" style="11" bestFit="1" customWidth="1"/>
    <col min="3585" max="3588" width="11.5" style="11" customWidth="1"/>
    <col min="3589" max="3589" width="11.5" style="11" bestFit="1" customWidth="1"/>
    <col min="3590" max="3590" width="19.19921875" style="11" bestFit="1" customWidth="1"/>
    <col min="3591" max="3591" width="10.59765625" style="11" bestFit="1" customWidth="1"/>
    <col min="3592" max="3594" width="9.19921875" style="11" bestFit="1" customWidth="1"/>
    <col min="3595" max="3838" width="8.796875" style="11"/>
    <col min="3839" max="3839" width="3.19921875" style="11" bestFit="1" customWidth="1"/>
    <col min="3840" max="3840" width="14.5" style="11" bestFit="1" customWidth="1"/>
    <col min="3841" max="3844" width="11.5" style="11" customWidth="1"/>
    <col min="3845" max="3845" width="11.5" style="11" bestFit="1" customWidth="1"/>
    <col min="3846" max="3846" width="19.19921875" style="11" bestFit="1" customWidth="1"/>
    <col min="3847" max="3847" width="10.59765625" style="11" bestFit="1" customWidth="1"/>
    <col min="3848" max="3850" width="9.19921875" style="11" bestFit="1" customWidth="1"/>
    <col min="3851" max="4094" width="8.796875" style="11"/>
    <col min="4095" max="4095" width="3.19921875" style="11" bestFit="1" customWidth="1"/>
    <col min="4096" max="4096" width="14.5" style="11" bestFit="1" customWidth="1"/>
    <col min="4097" max="4100" width="11.5" style="11" customWidth="1"/>
    <col min="4101" max="4101" width="11.5" style="11" bestFit="1" customWidth="1"/>
    <col min="4102" max="4102" width="19.19921875" style="11" bestFit="1" customWidth="1"/>
    <col min="4103" max="4103" width="10.59765625" style="11" bestFit="1" customWidth="1"/>
    <col min="4104" max="4106" width="9.19921875" style="11" bestFit="1" customWidth="1"/>
    <col min="4107" max="4350" width="8.796875" style="11"/>
    <col min="4351" max="4351" width="3.19921875" style="11" bestFit="1" customWidth="1"/>
    <col min="4352" max="4352" width="14.5" style="11" bestFit="1" customWidth="1"/>
    <col min="4353" max="4356" width="11.5" style="11" customWidth="1"/>
    <col min="4357" max="4357" width="11.5" style="11" bestFit="1" customWidth="1"/>
    <col min="4358" max="4358" width="19.19921875" style="11" bestFit="1" customWidth="1"/>
    <col min="4359" max="4359" width="10.59765625" style="11" bestFit="1" customWidth="1"/>
    <col min="4360" max="4362" width="9.19921875" style="11" bestFit="1" customWidth="1"/>
    <col min="4363" max="4606" width="8.796875" style="11"/>
    <col min="4607" max="4607" width="3.19921875" style="11" bestFit="1" customWidth="1"/>
    <col min="4608" max="4608" width="14.5" style="11" bestFit="1" customWidth="1"/>
    <col min="4609" max="4612" width="11.5" style="11" customWidth="1"/>
    <col min="4613" max="4613" width="11.5" style="11" bestFit="1" customWidth="1"/>
    <col min="4614" max="4614" width="19.19921875" style="11" bestFit="1" customWidth="1"/>
    <col min="4615" max="4615" width="10.59765625" style="11" bestFit="1" customWidth="1"/>
    <col min="4616" max="4618" width="9.19921875" style="11" bestFit="1" customWidth="1"/>
    <col min="4619" max="4862" width="8.796875" style="11"/>
    <col min="4863" max="4863" width="3.19921875" style="11" bestFit="1" customWidth="1"/>
    <col min="4864" max="4864" width="14.5" style="11" bestFit="1" customWidth="1"/>
    <col min="4865" max="4868" width="11.5" style="11" customWidth="1"/>
    <col min="4869" max="4869" width="11.5" style="11" bestFit="1" customWidth="1"/>
    <col min="4870" max="4870" width="19.19921875" style="11" bestFit="1" customWidth="1"/>
    <col min="4871" max="4871" width="10.59765625" style="11" bestFit="1" customWidth="1"/>
    <col min="4872" max="4874" width="9.19921875" style="11" bestFit="1" customWidth="1"/>
    <col min="4875" max="5118" width="8.796875" style="11"/>
    <col min="5119" max="5119" width="3.19921875" style="11" bestFit="1" customWidth="1"/>
    <col min="5120" max="5120" width="14.5" style="11" bestFit="1" customWidth="1"/>
    <col min="5121" max="5124" width="11.5" style="11" customWidth="1"/>
    <col min="5125" max="5125" width="11.5" style="11" bestFit="1" customWidth="1"/>
    <col min="5126" max="5126" width="19.19921875" style="11" bestFit="1" customWidth="1"/>
    <col min="5127" max="5127" width="10.59765625" style="11" bestFit="1" customWidth="1"/>
    <col min="5128" max="5130" width="9.19921875" style="11" bestFit="1" customWidth="1"/>
    <col min="5131" max="5374" width="8.796875" style="11"/>
    <col min="5375" max="5375" width="3.19921875" style="11" bestFit="1" customWidth="1"/>
    <col min="5376" max="5376" width="14.5" style="11" bestFit="1" customWidth="1"/>
    <col min="5377" max="5380" width="11.5" style="11" customWidth="1"/>
    <col min="5381" max="5381" width="11.5" style="11" bestFit="1" customWidth="1"/>
    <col min="5382" max="5382" width="19.19921875" style="11" bestFit="1" customWidth="1"/>
    <col min="5383" max="5383" width="10.59765625" style="11" bestFit="1" customWidth="1"/>
    <col min="5384" max="5386" width="9.19921875" style="11" bestFit="1" customWidth="1"/>
    <col min="5387" max="5630" width="8.796875" style="11"/>
    <col min="5631" max="5631" width="3.19921875" style="11" bestFit="1" customWidth="1"/>
    <col min="5632" max="5632" width="14.5" style="11" bestFit="1" customWidth="1"/>
    <col min="5633" max="5636" width="11.5" style="11" customWidth="1"/>
    <col min="5637" max="5637" width="11.5" style="11" bestFit="1" customWidth="1"/>
    <col min="5638" max="5638" width="19.19921875" style="11" bestFit="1" customWidth="1"/>
    <col min="5639" max="5639" width="10.59765625" style="11" bestFit="1" customWidth="1"/>
    <col min="5640" max="5642" width="9.19921875" style="11" bestFit="1" customWidth="1"/>
    <col min="5643" max="5886" width="8.796875" style="11"/>
    <col min="5887" max="5887" width="3.19921875" style="11" bestFit="1" customWidth="1"/>
    <col min="5888" max="5888" width="14.5" style="11" bestFit="1" customWidth="1"/>
    <col min="5889" max="5892" width="11.5" style="11" customWidth="1"/>
    <col min="5893" max="5893" width="11.5" style="11" bestFit="1" customWidth="1"/>
    <col min="5894" max="5894" width="19.19921875" style="11" bestFit="1" customWidth="1"/>
    <col min="5895" max="5895" width="10.59765625" style="11" bestFit="1" customWidth="1"/>
    <col min="5896" max="5898" width="9.19921875" style="11" bestFit="1" customWidth="1"/>
    <col min="5899" max="6142" width="8.796875" style="11"/>
    <col min="6143" max="6143" width="3.19921875" style="11" bestFit="1" customWidth="1"/>
    <col min="6144" max="6144" width="14.5" style="11" bestFit="1" customWidth="1"/>
    <col min="6145" max="6148" width="11.5" style="11" customWidth="1"/>
    <col min="6149" max="6149" width="11.5" style="11" bestFit="1" customWidth="1"/>
    <col min="6150" max="6150" width="19.19921875" style="11" bestFit="1" customWidth="1"/>
    <col min="6151" max="6151" width="10.59765625" style="11" bestFit="1" customWidth="1"/>
    <col min="6152" max="6154" width="9.19921875" style="11" bestFit="1" customWidth="1"/>
    <col min="6155" max="6398" width="8.796875" style="11"/>
    <col min="6399" max="6399" width="3.19921875" style="11" bestFit="1" customWidth="1"/>
    <col min="6400" max="6400" width="14.5" style="11" bestFit="1" customWidth="1"/>
    <col min="6401" max="6404" width="11.5" style="11" customWidth="1"/>
    <col min="6405" max="6405" width="11.5" style="11" bestFit="1" customWidth="1"/>
    <col min="6406" max="6406" width="19.19921875" style="11" bestFit="1" customWidth="1"/>
    <col min="6407" max="6407" width="10.59765625" style="11" bestFit="1" customWidth="1"/>
    <col min="6408" max="6410" width="9.19921875" style="11" bestFit="1" customWidth="1"/>
    <col min="6411" max="6654" width="8.796875" style="11"/>
    <col min="6655" max="6655" width="3.19921875" style="11" bestFit="1" customWidth="1"/>
    <col min="6656" max="6656" width="14.5" style="11" bestFit="1" customWidth="1"/>
    <col min="6657" max="6660" width="11.5" style="11" customWidth="1"/>
    <col min="6661" max="6661" width="11.5" style="11" bestFit="1" customWidth="1"/>
    <col min="6662" max="6662" width="19.19921875" style="11" bestFit="1" customWidth="1"/>
    <col min="6663" max="6663" width="10.59765625" style="11" bestFit="1" customWidth="1"/>
    <col min="6664" max="6666" width="9.19921875" style="11" bestFit="1" customWidth="1"/>
    <col min="6667" max="6910" width="8.796875" style="11"/>
    <col min="6911" max="6911" width="3.19921875" style="11" bestFit="1" customWidth="1"/>
    <col min="6912" max="6912" width="14.5" style="11" bestFit="1" customWidth="1"/>
    <col min="6913" max="6916" width="11.5" style="11" customWidth="1"/>
    <col min="6917" max="6917" width="11.5" style="11" bestFit="1" customWidth="1"/>
    <col min="6918" max="6918" width="19.19921875" style="11" bestFit="1" customWidth="1"/>
    <col min="6919" max="6919" width="10.59765625" style="11" bestFit="1" customWidth="1"/>
    <col min="6920" max="6922" width="9.19921875" style="11" bestFit="1" customWidth="1"/>
    <col min="6923" max="7166" width="8.796875" style="11"/>
    <col min="7167" max="7167" width="3.19921875" style="11" bestFit="1" customWidth="1"/>
    <col min="7168" max="7168" width="14.5" style="11" bestFit="1" customWidth="1"/>
    <col min="7169" max="7172" width="11.5" style="11" customWidth="1"/>
    <col min="7173" max="7173" width="11.5" style="11" bestFit="1" customWidth="1"/>
    <col min="7174" max="7174" width="19.19921875" style="11" bestFit="1" customWidth="1"/>
    <col min="7175" max="7175" width="10.59765625" style="11" bestFit="1" customWidth="1"/>
    <col min="7176" max="7178" width="9.19921875" style="11" bestFit="1" customWidth="1"/>
    <col min="7179" max="7422" width="8.796875" style="11"/>
    <col min="7423" max="7423" width="3.19921875" style="11" bestFit="1" customWidth="1"/>
    <col min="7424" max="7424" width="14.5" style="11" bestFit="1" customWidth="1"/>
    <col min="7425" max="7428" width="11.5" style="11" customWidth="1"/>
    <col min="7429" max="7429" width="11.5" style="11" bestFit="1" customWidth="1"/>
    <col min="7430" max="7430" width="19.19921875" style="11" bestFit="1" customWidth="1"/>
    <col min="7431" max="7431" width="10.59765625" style="11" bestFit="1" customWidth="1"/>
    <col min="7432" max="7434" width="9.19921875" style="11" bestFit="1" customWidth="1"/>
    <col min="7435" max="7678" width="8.796875" style="11"/>
    <col min="7679" max="7679" width="3.19921875" style="11" bestFit="1" customWidth="1"/>
    <col min="7680" max="7680" width="14.5" style="11" bestFit="1" customWidth="1"/>
    <col min="7681" max="7684" width="11.5" style="11" customWidth="1"/>
    <col min="7685" max="7685" width="11.5" style="11" bestFit="1" customWidth="1"/>
    <col min="7686" max="7686" width="19.19921875" style="11" bestFit="1" customWidth="1"/>
    <col min="7687" max="7687" width="10.59765625" style="11" bestFit="1" customWidth="1"/>
    <col min="7688" max="7690" width="9.19921875" style="11" bestFit="1" customWidth="1"/>
    <col min="7691" max="7934" width="8.796875" style="11"/>
    <col min="7935" max="7935" width="3.19921875" style="11" bestFit="1" customWidth="1"/>
    <col min="7936" max="7936" width="14.5" style="11" bestFit="1" customWidth="1"/>
    <col min="7937" max="7940" width="11.5" style="11" customWidth="1"/>
    <col min="7941" max="7941" width="11.5" style="11" bestFit="1" customWidth="1"/>
    <col min="7942" max="7942" width="19.19921875" style="11" bestFit="1" customWidth="1"/>
    <col min="7943" max="7943" width="10.59765625" style="11" bestFit="1" customWidth="1"/>
    <col min="7944" max="7946" width="9.19921875" style="11" bestFit="1" customWidth="1"/>
    <col min="7947" max="8190" width="8.796875" style="11"/>
    <col min="8191" max="8191" width="3.19921875" style="11" bestFit="1" customWidth="1"/>
    <col min="8192" max="8192" width="14.5" style="11" bestFit="1" customWidth="1"/>
    <col min="8193" max="8196" width="11.5" style="11" customWidth="1"/>
    <col min="8197" max="8197" width="11.5" style="11" bestFit="1" customWidth="1"/>
    <col min="8198" max="8198" width="19.19921875" style="11" bestFit="1" customWidth="1"/>
    <col min="8199" max="8199" width="10.59765625" style="11" bestFit="1" customWidth="1"/>
    <col min="8200" max="8202" width="9.19921875" style="11" bestFit="1" customWidth="1"/>
    <col min="8203" max="8446" width="8.796875" style="11"/>
    <col min="8447" max="8447" width="3.19921875" style="11" bestFit="1" customWidth="1"/>
    <col min="8448" max="8448" width="14.5" style="11" bestFit="1" customWidth="1"/>
    <col min="8449" max="8452" width="11.5" style="11" customWidth="1"/>
    <col min="8453" max="8453" width="11.5" style="11" bestFit="1" customWidth="1"/>
    <col min="8454" max="8454" width="19.19921875" style="11" bestFit="1" customWidth="1"/>
    <col min="8455" max="8455" width="10.59765625" style="11" bestFit="1" customWidth="1"/>
    <col min="8456" max="8458" width="9.19921875" style="11" bestFit="1" customWidth="1"/>
    <col min="8459" max="8702" width="8.796875" style="11"/>
    <col min="8703" max="8703" width="3.19921875" style="11" bestFit="1" customWidth="1"/>
    <col min="8704" max="8704" width="14.5" style="11" bestFit="1" customWidth="1"/>
    <col min="8705" max="8708" width="11.5" style="11" customWidth="1"/>
    <col min="8709" max="8709" width="11.5" style="11" bestFit="1" customWidth="1"/>
    <col min="8710" max="8710" width="19.19921875" style="11" bestFit="1" customWidth="1"/>
    <col min="8711" max="8711" width="10.59765625" style="11" bestFit="1" customWidth="1"/>
    <col min="8712" max="8714" width="9.19921875" style="11" bestFit="1" customWidth="1"/>
    <col min="8715" max="8958" width="8.796875" style="11"/>
    <col min="8959" max="8959" width="3.19921875" style="11" bestFit="1" customWidth="1"/>
    <col min="8960" max="8960" width="14.5" style="11" bestFit="1" customWidth="1"/>
    <col min="8961" max="8964" width="11.5" style="11" customWidth="1"/>
    <col min="8965" max="8965" width="11.5" style="11" bestFit="1" customWidth="1"/>
    <col min="8966" max="8966" width="19.19921875" style="11" bestFit="1" customWidth="1"/>
    <col min="8967" max="8967" width="10.59765625" style="11" bestFit="1" customWidth="1"/>
    <col min="8968" max="8970" width="9.19921875" style="11" bestFit="1" customWidth="1"/>
    <col min="8971" max="9214" width="8.796875" style="11"/>
    <col min="9215" max="9215" width="3.19921875" style="11" bestFit="1" customWidth="1"/>
    <col min="9216" max="9216" width="14.5" style="11" bestFit="1" customWidth="1"/>
    <col min="9217" max="9220" width="11.5" style="11" customWidth="1"/>
    <col min="9221" max="9221" width="11.5" style="11" bestFit="1" customWidth="1"/>
    <col min="9222" max="9222" width="19.19921875" style="11" bestFit="1" customWidth="1"/>
    <col min="9223" max="9223" width="10.59765625" style="11" bestFit="1" customWidth="1"/>
    <col min="9224" max="9226" width="9.19921875" style="11" bestFit="1" customWidth="1"/>
    <col min="9227" max="9470" width="8.796875" style="11"/>
    <col min="9471" max="9471" width="3.19921875" style="11" bestFit="1" customWidth="1"/>
    <col min="9472" max="9472" width="14.5" style="11" bestFit="1" customWidth="1"/>
    <col min="9473" max="9476" width="11.5" style="11" customWidth="1"/>
    <col min="9477" max="9477" width="11.5" style="11" bestFit="1" customWidth="1"/>
    <col min="9478" max="9478" width="19.19921875" style="11" bestFit="1" customWidth="1"/>
    <col min="9479" max="9479" width="10.59765625" style="11" bestFit="1" customWidth="1"/>
    <col min="9480" max="9482" width="9.19921875" style="11" bestFit="1" customWidth="1"/>
    <col min="9483" max="9726" width="8.796875" style="11"/>
    <col min="9727" max="9727" width="3.19921875" style="11" bestFit="1" customWidth="1"/>
    <col min="9728" max="9728" width="14.5" style="11" bestFit="1" customWidth="1"/>
    <col min="9729" max="9732" width="11.5" style="11" customWidth="1"/>
    <col min="9733" max="9733" width="11.5" style="11" bestFit="1" customWidth="1"/>
    <col min="9734" max="9734" width="19.19921875" style="11" bestFit="1" customWidth="1"/>
    <col min="9735" max="9735" width="10.59765625" style="11" bestFit="1" customWidth="1"/>
    <col min="9736" max="9738" width="9.19921875" style="11" bestFit="1" customWidth="1"/>
    <col min="9739" max="9982" width="8.796875" style="11"/>
    <col min="9983" max="9983" width="3.19921875" style="11" bestFit="1" customWidth="1"/>
    <col min="9984" max="9984" width="14.5" style="11" bestFit="1" customWidth="1"/>
    <col min="9985" max="9988" width="11.5" style="11" customWidth="1"/>
    <col min="9989" max="9989" width="11.5" style="11" bestFit="1" customWidth="1"/>
    <col min="9990" max="9990" width="19.19921875" style="11" bestFit="1" customWidth="1"/>
    <col min="9991" max="9991" width="10.59765625" style="11" bestFit="1" customWidth="1"/>
    <col min="9992" max="9994" width="9.19921875" style="11" bestFit="1" customWidth="1"/>
    <col min="9995" max="10238" width="8.796875" style="11"/>
    <col min="10239" max="10239" width="3.19921875" style="11" bestFit="1" customWidth="1"/>
    <col min="10240" max="10240" width="14.5" style="11" bestFit="1" customWidth="1"/>
    <col min="10241" max="10244" width="11.5" style="11" customWidth="1"/>
    <col min="10245" max="10245" width="11.5" style="11" bestFit="1" customWidth="1"/>
    <col min="10246" max="10246" width="19.19921875" style="11" bestFit="1" customWidth="1"/>
    <col min="10247" max="10247" width="10.59765625" style="11" bestFit="1" customWidth="1"/>
    <col min="10248" max="10250" width="9.19921875" style="11" bestFit="1" customWidth="1"/>
    <col min="10251" max="10494" width="8.796875" style="11"/>
    <col min="10495" max="10495" width="3.19921875" style="11" bestFit="1" customWidth="1"/>
    <col min="10496" max="10496" width="14.5" style="11" bestFit="1" customWidth="1"/>
    <col min="10497" max="10500" width="11.5" style="11" customWidth="1"/>
    <col min="10501" max="10501" width="11.5" style="11" bestFit="1" customWidth="1"/>
    <col min="10502" max="10502" width="19.19921875" style="11" bestFit="1" customWidth="1"/>
    <col min="10503" max="10503" width="10.59765625" style="11" bestFit="1" customWidth="1"/>
    <col min="10504" max="10506" width="9.19921875" style="11" bestFit="1" customWidth="1"/>
    <col min="10507" max="10750" width="8.796875" style="11"/>
    <col min="10751" max="10751" width="3.19921875" style="11" bestFit="1" customWidth="1"/>
    <col min="10752" max="10752" width="14.5" style="11" bestFit="1" customWidth="1"/>
    <col min="10753" max="10756" width="11.5" style="11" customWidth="1"/>
    <col min="10757" max="10757" width="11.5" style="11" bestFit="1" customWidth="1"/>
    <col min="10758" max="10758" width="19.19921875" style="11" bestFit="1" customWidth="1"/>
    <col min="10759" max="10759" width="10.59765625" style="11" bestFit="1" customWidth="1"/>
    <col min="10760" max="10762" width="9.19921875" style="11" bestFit="1" customWidth="1"/>
    <col min="10763" max="11006" width="8.796875" style="11"/>
    <col min="11007" max="11007" width="3.19921875" style="11" bestFit="1" customWidth="1"/>
    <col min="11008" max="11008" width="14.5" style="11" bestFit="1" customWidth="1"/>
    <col min="11009" max="11012" width="11.5" style="11" customWidth="1"/>
    <col min="11013" max="11013" width="11.5" style="11" bestFit="1" customWidth="1"/>
    <col min="11014" max="11014" width="19.19921875" style="11" bestFit="1" customWidth="1"/>
    <col min="11015" max="11015" width="10.59765625" style="11" bestFit="1" customWidth="1"/>
    <col min="11016" max="11018" width="9.19921875" style="11" bestFit="1" customWidth="1"/>
    <col min="11019" max="11262" width="8.796875" style="11"/>
    <col min="11263" max="11263" width="3.19921875" style="11" bestFit="1" customWidth="1"/>
    <col min="11264" max="11264" width="14.5" style="11" bestFit="1" customWidth="1"/>
    <col min="11265" max="11268" width="11.5" style="11" customWidth="1"/>
    <col min="11269" max="11269" width="11.5" style="11" bestFit="1" customWidth="1"/>
    <col min="11270" max="11270" width="19.19921875" style="11" bestFit="1" customWidth="1"/>
    <col min="11271" max="11271" width="10.59765625" style="11" bestFit="1" customWidth="1"/>
    <col min="11272" max="11274" width="9.19921875" style="11" bestFit="1" customWidth="1"/>
    <col min="11275" max="11518" width="8.796875" style="11"/>
    <col min="11519" max="11519" width="3.19921875" style="11" bestFit="1" customWidth="1"/>
    <col min="11520" max="11520" width="14.5" style="11" bestFit="1" customWidth="1"/>
    <col min="11521" max="11524" width="11.5" style="11" customWidth="1"/>
    <col min="11525" max="11525" width="11.5" style="11" bestFit="1" customWidth="1"/>
    <col min="11526" max="11526" width="19.19921875" style="11" bestFit="1" customWidth="1"/>
    <col min="11527" max="11527" width="10.59765625" style="11" bestFit="1" customWidth="1"/>
    <col min="11528" max="11530" width="9.19921875" style="11" bestFit="1" customWidth="1"/>
    <col min="11531" max="11774" width="8.796875" style="11"/>
    <col min="11775" max="11775" width="3.19921875" style="11" bestFit="1" customWidth="1"/>
    <col min="11776" max="11776" width="14.5" style="11" bestFit="1" customWidth="1"/>
    <col min="11777" max="11780" width="11.5" style="11" customWidth="1"/>
    <col min="11781" max="11781" width="11.5" style="11" bestFit="1" customWidth="1"/>
    <col min="11782" max="11782" width="19.19921875" style="11" bestFit="1" customWidth="1"/>
    <col min="11783" max="11783" width="10.59765625" style="11" bestFit="1" customWidth="1"/>
    <col min="11784" max="11786" width="9.19921875" style="11" bestFit="1" customWidth="1"/>
    <col min="11787" max="12030" width="8.796875" style="11"/>
    <col min="12031" max="12031" width="3.19921875" style="11" bestFit="1" customWidth="1"/>
    <col min="12032" max="12032" width="14.5" style="11" bestFit="1" customWidth="1"/>
    <col min="12033" max="12036" width="11.5" style="11" customWidth="1"/>
    <col min="12037" max="12037" width="11.5" style="11" bestFit="1" customWidth="1"/>
    <col min="12038" max="12038" width="19.19921875" style="11" bestFit="1" customWidth="1"/>
    <col min="12039" max="12039" width="10.59765625" style="11" bestFit="1" customWidth="1"/>
    <col min="12040" max="12042" width="9.19921875" style="11" bestFit="1" customWidth="1"/>
    <col min="12043" max="12286" width="8.796875" style="11"/>
    <col min="12287" max="12287" width="3.19921875" style="11" bestFit="1" customWidth="1"/>
    <col min="12288" max="12288" width="14.5" style="11" bestFit="1" customWidth="1"/>
    <col min="12289" max="12292" width="11.5" style="11" customWidth="1"/>
    <col min="12293" max="12293" width="11.5" style="11" bestFit="1" customWidth="1"/>
    <col min="12294" max="12294" width="19.19921875" style="11" bestFit="1" customWidth="1"/>
    <col min="12295" max="12295" width="10.59765625" style="11" bestFit="1" customWidth="1"/>
    <col min="12296" max="12298" width="9.19921875" style="11" bestFit="1" customWidth="1"/>
    <col min="12299" max="12542" width="8.796875" style="11"/>
    <col min="12543" max="12543" width="3.19921875" style="11" bestFit="1" customWidth="1"/>
    <col min="12544" max="12544" width="14.5" style="11" bestFit="1" customWidth="1"/>
    <col min="12545" max="12548" width="11.5" style="11" customWidth="1"/>
    <col min="12549" max="12549" width="11.5" style="11" bestFit="1" customWidth="1"/>
    <col min="12550" max="12550" width="19.19921875" style="11" bestFit="1" customWidth="1"/>
    <col min="12551" max="12551" width="10.59765625" style="11" bestFit="1" customWidth="1"/>
    <col min="12552" max="12554" width="9.19921875" style="11" bestFit="1" customWidth="1"/>
    <col min="12555" max="12798" width="8.796875" style="11"/>
    <col min="12799" max="12799" width="3.19921875" style="11" bestFit="1" customWidth="1"/>
    <col min="12800" max="12800" width="14.5" style="11" bestFit="1" customWidth="1"/>
    <col min="12801" max="12804" width="11.5" style="11" customWidth="1"/>
    <col min="12805" max="12805" width="11.5" style="11" bestFit="1" customWidth="1"/>
    <col min="12806" max="12806" width="19.19921875" style="11" bestFit="1" customWidth="1"/>
    <col min="12807" max="12807" width="10.59765625" style="11" bestFit="1" customWidth="1"/>
    <col min="12808" max="12810" width="9.19921875" style="11" bestFit="1" customWidth="1"/>
    <col min="12811" max="13054" width="8.796875" style="11"/>
    <col min="13055" max="13055" width="3.19921875" style="11" bestFit="1" customWidth="1"/>
    <col min="13056" max="13056" width="14.5" style="11" bestFit="1" customWidth="1"/>
    <col min="13057" max="13060" width="11.5" style="11" customWidth="1"/>
    <col min="13061" max="13061" width="11.5" style="11" bestFit="1" customWidth="1"/>
    <col min="13062" max="13062" width="19.19921875" style="11" bestFit="1" customWidth="1"/>
    <col min="13063" max="13063" width="10.59765625" style="11" bestFit="1" customWidth="1"/>
    <col min="13064" max="13066" width="9.19921875" style="11" bestFit="1" customWidth="1"/>
    <col min="13067" max="13310" width="8.796875" style="11"/>
    <col min="13311" max="13311" width="3.19921875" style="11" bestFit="1" customWidth="1"/>
    <col min="13312" max="13312" width="14.5" style="11" bestFit="1" customWidth="1"/>
    <col min="13313" max="13316" width="11.5" style="11" customWidth="1"/>
    <col min="13317" max="13317" width="11.5" style="11" bestFit="1" customWidth="1"/>
    <col min="13318" max="13318" width="19.19921875" style="11" bestFit="1" customWidth="1"/>
    <col min="13319" max="13319" width="10.59765625" style="11" bestFit="1" customWidth="1"/>
    <col min="13320" max="13322" width="9.19921875" style="11" bestFit="1" customWidth="1"/>
    <col min="13323" max="13566" width="8.796875" style="11"/>
    <col min="13567" max="13567" width="3.19921875" style="11" bestFit="1" customWidth="1"/>
    <col min="13568" max="13568" width="14.5" style="11" bestFit="1" customWidth="1"/>
    <col min="13569" max="13572" width="11.5" style="11" customWidth="1"/>
    <col min="13573" max="13573" width="11.5" style="11" bestFit="1" customWidth="1"/>
    <col min="13574" max="13574" width="19.19921875" style="11" bestFit="1" customWidth="1"/>
    <col min="13575" max="13575" width="10.59765625" style="11" bestFit="1" customWidth="1"/>
    <col min="13576" max="13578" width="9.19921875" style="11" bestFit="1" customWidth="1"/>
    <col min="13579" max="13822" width="8.796875" style="11"/>
    <col min="13823" max="13823" width="3.19921875" style="11" bestFit="1" customWidth="1"/>
    <col min="13824" max="13824" width="14.5" style="11" bestFit="1" customWidth="1"/>
    <col min="13825" max="13828" width="11.5" style="11" customWidth="1"/>
    <col min="13829" max="13829" width="11.5" style="11" bestFit="1" customWidth="1"/>
    <col min="13830" max="13830" width="19.19921875" style="11" bestFit="1" customWidth="1"/>
    <col min="13831" max="13831" width="10.59765625" style="11" bestFit="1" customWidth="1"/>
    <col min="13832" max="13834" width="9.19921875" style="11" bestFit="1" customWidth="1"/>
    <col min="13835" max="14078" width="8.796875" style="11"/>
    <col min="14079" max="14079" width="3.19921875" style="11" bestFit="1" customWidth="1"/>
    <col min="14080" max="14080" width="14.5" style="11" bestFit="1" customWidth="1"/>
    <col min="14081" max="14084" width="11.5" style="11" customWidth="1"/>
    <col min="14085" max="14085" width="11.5" style="11" bestFit="1" customWidth="1"/>
    <col min="14086" max="14086" width="19.19921875" style="11" bestFit="1" customWidth="1"/>
    <col min="14087" max="14087" width="10.59765625" style="11" bestFit="1" customWidth="1"/>
    <col min="14088" max="14090" width="9.19921875" style="11" bestFit="1" customWidth="1"/>
    <col min="14091" max="14334" width="8.796875" style="11"/>
    <col min="14335" max="14335" width="3.19921875" style="11" bestFit="1" customWidth="1"/>
    <col min="14336" max="14336" width="14.5" style="11" bestFit="1" customWidth="1"/>
    <col min="14337" max="14340" width="11.5" style="11" customWidth="1"/>
    <col min="14341" max="14341" width="11.5" style="11" bestFit="1" customWidth="1"/>
    <col min="14342" max="14342" width="19.19921875" style="11" bestFit="1" customWidth="1"/>
    <col min="14343" max="14343" width="10.59765625" style="11" bestFit="1" customWidth="1"/>
    <col min="14344" max="14346" width="9.19921875" style="11" bestFit="1" customWidth="1"/>
    <col min="14347" max="14590" width="8.796875" style="11"/>
    <col min="14591" max="14591" width="3.19921875" style="11" bestFit="1" customWidth="1"/>
    <col min="14592" max="14592" width="14.5" style="11" bestFit="1" customWidth="1"/>
    <col min="14593" max="14596" width="11.5" style="11" customWidth="1"/>
    <col min="14597" max="14597" width="11.5" style="11" bestFit="1" customWidth="1"/>
    <col min="14598" max="14598" width="19.19921875" style="11" bestFit="1" customWidth="1"/>
    <col min="14599" max="14599" width="10.59765625" style="11" bestFit="1" customWidth="1"/>
    <col min="14600" max="14602" width="9.19921875" style="11" bestFit="1" customWidth="1"/>
    <col min="14603" max="14846" width="8.796875" style="11"/>
    <col min="14847" max="14847" width="3.19921875" style="11" bestFit="1" customWidth="1"/>
    <col min="14848" max="14848" width="14.5" style="11" bestFit="1" customWidth="1"/>
    <col min="14849" max="14852" width="11.5" style="11" customWidth="1"/>
    <col min="14853" max="14853" width="11.5" style="11" bestFit="1" customWidth="1"/>
    <col min="14854" max="14854" width="19.19921875" style="11" bestFit="1" customWidth="1"/>
    <col min="14855" max="14855" width="10.59765625" style="11" bestFit="1" customWidth="1"/>
    <col min="14856" max="14858" width="9.19921875" style="11" bestFit="1" customWidth="1"/>
    <col min="14859" max="15102" width="8.796875" style="11"/>
    <col min="15103" max="15103" width="3.19921875" style="11" bestFit="1" customWidth="1"/>
    <col min="15104" max="15104" width="14.5" style="11" bestFit="1" customWidth="1"/>
    <col min="15105" max="15108" width="11.5" style="11" customWidth="1"/>
    <col min="15109" max="15109" width="11.5" style="11" bestFit="1" customWidth="1"/>
    <col min="15110" max="15110" width="19.19921875" style="11" bestFit="1" customWidth="1"/>
    <col min="15111" max="15111" width="10.59765625" style="11" bestFit="1" customWidth="1"/>
    <col min="15112" max="15114" width="9.19921875" style="11" bestFit="1" customWidth="1"/>
    <col min="15115" max="15358" width="8.796875" style="11"/>
    <col min="15359" max="15359" width="3.19921875" style="11" bestFit="1" customWidth="1"/>
    <col min="15360" max="15360" width="14.5" style="11" bestFit="1" customWidth="1"/>
    <col min="15361" max="15364" width="11.5" style="11" customWidth="1"/>
    <col min="15365" max="15365" width="11.5" style="11" bestFit="1" customWidth="1"/>
    <col min="15366" max="15366" width="19.19921875" style="11" bestFit="1" customWidth="1"/>
    <col min="15367" max="15367" width="10.59765625" style="11" bestFit="1" customWidth="1"/>
    <col min="15368" max="15370" width="9.19921875" style="11" bestFit="1" customWidth="1"/>
    <col min="15371" max="15614" width="8.796875" style="11"/>
    <col min="15615" max="15615" width="3.19921875" style="11" bestFit="1" customWidth="1"/>
    <col min="15616" max="15616" width="14.5" style="11" bestFit="1" customWidth="1"/>
    <col min="15617" max="15620" width="11.5" style="11" customWidth="1"/>
    <col min="15621" max="15621" width="11.5" style="11" bestFit="1" customWidth="1"/>
    <col min="15622" max="15622" width="19.19921875" style="11" bestFit="1" customWidth="1"/>
    <col min="15623" max="15623" width="10.59765625" style="11" bestFit="1" customWidth="1"/>
    <col min="15624" max="15626" width="9.19921875" style="11" bestFit="1" customWidth="1"/>
    <col min="15627" max="15870" width="8.796875" style="11"/>
    <col min="15871" max="15871" width="3.19921875" style="11" bestFit="1" customWidth="1"/>
    <col min="15872" max="15872" width="14.5" style="11" bestFit="1" customWidth="1"/>
    <col min="15873" max="15876" width="11.5" style="11" customWidth="1"/>
    <col min="15877" max="15877" width="11.5" style="11" bestFit="1" customWidth="1"/>
    <col min="15878" max="15878" width="19.19921875" style="11" bestFit="1" customWidth="1"/>
    <col min="15879" max="15879" width="10.59765625" style="11" bestFit="1" customWidth="1"/>
    <col min="15880" max="15882" width="9.19921875" style="11" bestFit="1" customWidth="1"/>
    <col min="15883" max="16126" width="8.796875" style="11"/>
    <col min="16127" max="16127" width="3.19921875" style="11" bestFit="1" customWidth="1"/>
    <col min="16128" max="16128" width="14.5" style="11" bestFit="1" customWidth="1"/>
    <col min="16129" max="16132" width="11.5" style="11" customWidth="1"/>
    <col min="16133" max="16133" width="11.5" style="11" bestFit="1" customWidth="1"/>
    <col min="16134" max="16134" width="19.19921875" style="11" bestFit="1" customWidth="1"/>
    <col min="16135" max="16135" width="10.59765625" style="11" bestFit="1" customWidth="1"/>
    <col min="16136" max="16138" width="9.19921875" style="11" bestFit="1" customWidth="1"/>
    <col min="16139" max="16384" width="8.796875" style="11"/>
  </cols>
  <sheetData>
    <row r="1" spans="1:35" ht="6" customHeight="1"/>
    <row r="2" spans="1:35" s="37" customFormat="1" ht="15" customHeight="1" thickBot="1">
      <c r="B2" s="430" t="s">
        <v>95</v>
      </c>
      <c r="C2" s="432" t="s">
        <v>84</v>
      </c>
      <c r="D2" s="433"/>
      <c r="E2" s="39" t="s">
        <v>85</v>
      </c>
      <c r="F2" s="39" t="s">
        <v>86</v>
      </c>
      <c r="J2" s="38">
        <v>45200</v>
      </c>
      <c r="K2" s="37" t="str">
        <f t="shared" ref="K2:K7" si="0">L2&amp;M2&amp;N2&amp;O2</f>
        <v>2023(令和5)年</v>
      </c>
      <c r="L2" s="37">
        <v>2023</v>
      </c>
      <c r="M2" s="37" t="s">
        <v>87</v>
      </c>
      <c r="N2" s="40" t="s">
        <v>136</v>
      </c>
      <c r="O2" s="37" t="s">
        <v>88</v>
      </c>
      <c r="P2" s="37">
        <v>1</v>
      </c>
      <c r="Q2" s="37" t="s">
        <v>89</v>
      </c>
      <c r="R2" s="41" t="str">
        <f>IF(E3="","",DATEVALUE(W3&amp;"/"&amp;E3&amp;"/"&amp;1))</f>
        <v/>
      </c>
      <c r="S2" s="41" t="s">
        <v>90</v>
      </c>
      <c r="T2" s="41" t="str">
        <f>IF(E3="","",DATEVALUE(W3&amp;"/"&amp;E3&amp;"/"&amp;1))</f>
        <v/>
      </c>
      <c r="U2" s="41" t="s">
        <v>90</v>
      </c>
      <c r="V2" s="41"/>
      <c r="W2" s="37" t="s">
        <v>95</v>
      </c>
    </row>
    <row r="3" spans="1:35" s="37" customFormat="1" ht="15" customHeight="1" thickTop="1" thickBot="1">
      <c r="B3" s="431"/>
      <c r="C3" s="434"/>
      <c r="D3" s="435"/>
      <c r="E3" s="158"/>
      <c r="F3" s="159"/>
      <c r="J3" s="38">
        <v>45231</v>
      </c>
      <c r="K3" s="37" t="str">
        <f t="shared" si="0"/>
        <v>2024(令和6)年</v>
      </c>
      <c r="L3" s="37">
        <v>2024</v>
      </c>
      <c r="M3" s="37" t="s">
        <v>87</v>
      </c>
      <c r="N3" s="40" t="s">
        <v>137</v>
      </c>
      <c r="O3" s="37" t="s">
        <v>88</v>
      </c>
      <c r="P3" s="37">
        <v>2</v>
      </c>
      <c r="Q3" s="37" t="s">
        <v>91</v>
      </c>
      <c r="R3" s="41" t="str">
        <f>IF(R2="","",R2+1)</f>
        <v/>
      </c>
      <c r="S3" s="41" t="s">
        <v>92</v>
      </c>
      <c r="T3" s="41" t="str">
        <f>IF(T2="","",T2+1)</f>
        <v/>
      </c>
      <c r="U3" s="41" t="s">
        <v>92</v>
      </c>
      <c r="V3" s="41"/>
      <c r="W3" s="37" t="str">
        <f>IF(C3="","",VLOOKUP(C3,K:R,2,FALSE))</f>
        <v/>
      </c>
      <c r="X3" s="37" t="s">
        <v>84</v>
      </c>
      <c r="Y3" s="37" t="str">
        <f>IF(E3="","",E3)</f>
        <v/>
      </c>
      <c r="Z3" s="37" t="s">
        <v>85</v>
      </c>
      <c r="AA3" s="41" t="str">
        <f>IF(F3="","",F3)</f>
        <v/>
      </c>
      <c r="AB3" s="41" t="s">
        <v>86</v>
      </c>
      <c r="AC3" s="37" t="str">
        <f>IF(C3="","　　　年",DBCS(VLOOKUP(C3,K:N,4,FALSE))&amp;"年")</f>
        <v>　　　年</v>
      </c>
      <c r="AD3" s="37" t="str">
        <f>IF(E3="","　　　月",DBCS(VLOOKUP(E3,P:Q,2,FALSE)))</f>
        <v>　　　月</v>
      </c>
      <c r="AE3" s="41" t="str">
        <f>IF(F3="","　　　日",DBCS(VLOOKUP(F3,T:U,2,FALSE)))</f>
        <v>　　　日</v>
      </c>
      <c r="AF3" s="42" t="str">
        <f>IFERROR(AC3&amp;AD3&amp;AE3,"申請日の日付が正しくありません。")</f>
        <v>　　　年　　　月　　　日</v>
      </c>
    </row>
    <row r="4" spans="1:35" s="37" customFormat="1" ht="15" customHeight="1" thickTop="1">
      <c r="A4" s="334" t="s">
        <v>319</v>
      </c>
      <c r="B4" s="334"/>
      <c r="C4" s="37" t="s">
        <v>165</v>
      </c>
      <c r="J4" s="38">
        <v>45261</v>
      </c>
      <c r="K4" s="37" t="str">
        <f t="shared" si="0"/>
        <v>2025(令和7)年</v>
      </c>
      <c r="L4" s="37">
        <v>2025</v>
      </c>
      <c r="M4" s="37" t="s">
        <v>87</v>
      </c>
      <c r="N4" s="40" t="s">
        <v>138</v>
      </c>
      <c r="O4" s="37" t="s">
        <v>88</v>
      </c>
      <c r="P4" s="37">
        <v>3</v>
      </c>
      <c r="Q4" s="37" t="s">
        <v>93</v>
      </c>
      <c r="R4" s="41" t="str">
        <f>IF(R3="","",R3+1)</f>
        <v/>
      </c>
      <c r="S4" s="41" t="s">
        <v>94</v>
      </c>
      <c r="T4" s="41" t="str">
        <f>IF(T3="","",T3+1)</f>
        <v/>
      </c>
      <c r="U4" s="41" t="s">
        <v>94</v>
      </c>
      <c r="V4" s="41"/>
    </row>
    <row r="5" spans="1:35" s="37" customFormat="1" ht="15" customHeight="1">
      <c r="A5" s="335" t="s">
        <v>320</v>
      </c>
      <c r="B5" s="335"/>
      <c r="J5" s="38">
        <v>45292</v>
      </c>
      <c r="K5" s="37" t="str">
        <f t="shared" si="0"/>
        <v>2026(令和8)年</v>
      </c>
      <c r="L5" s="37">
        <v>2026</v>
      </c>
      <c r="M5" s="37" t="s">
        <v>87</v>
      </c>
      <c r="N5" s="40" t="s">
        <v>139</v>
      </c>
      <c r="O5" s="37" t="s">
        <v>88</v>
      </c>
      <c r="P5" s="37">
        <v>4</v>
      </c>
      <c r="Q5" s="37" t="s">
        <v>96</v>
      </c>
      <c r="R5" s="41" t="str">
        <f>IF(R4="","",R4+1)</f>
        <v/>
      </c>
      <c r="S5" s="41" t="s">
        <v>97</v>
      </c>
      <c r="T5" s="41" t="str">
        <f>IF(T4="","",T4+1)</f>
        <v/>
      </c>
      <c r="U5" s="41" t="s">
        <v>97</v>
      </c>
      <c r="V5" s="41"/>
    </row>
    <row r="6" spans="1:35" s="37" customFormat="1" ht="15" customHeight="1">
      <c r="B6" s="43" t="s">
        <v>102</v>
      </c>
      <c r="C6" s="43" t="s">
        <v>37</v>
      </c>
      <c r="D6" s="438"/>
      <c r="E6" s="439"/>
      <c r="F6" s="440"/>
      <c r="J6" s="38">
        <v>45323</v>
      </c>
      <c r="K6" s="37" t="str">
        <f t="shared" si="0"/>
        <v>2027(令和9)年</v>
      </c>
      <c r="L6" s="37">
        <v>2027</v>
      </c>
      <c r="M6" s="37" t="s">
        <v>87</v>
      </c>
      <c r="N6" s="40" t="s">
        <v>140</v>
      </c>
      <c r="O6" s="37" t="s">
        <v>88</v>
      </c>
      <c r="P6" s="37">
        <v>5</v>
      </c>
      <c r="Q6" s="37" t="s">
        <v>98</v>
      </c>
      <c r="R6" s="41" t="str">
        <f t="shared" ref="R6:R29" si="1">IF(R5="","",R5+1)</f>
        <v/>
      </c>
      <c r="S6" s="41" t="s">
        <v>99</v>
      </c>
      <c r="T6" s="41" t="str">
        <f t="shared" ref="T6:T29" si="2">IF(T5="","",T5+1)</f>
        <v/>
      </c>
      <c r="U6" s="41" t="s">
        <v>99</v>
      </c>
      <c r="V6" s="41"/>
    </row>
    <row r="7" spans="1:35" s="37" customFormat="1" ht="15" customHeight="1">
      <c r="C7" s="43" t="s">
        <v>38</v>
      </c>
      <c r="D7" s="438"/>
      <c r="E7" s="439"/>
      <c r="F7" s="440"/>
      <c r="J7" s="38">
        <v>45352</v>
      </c>
      <c r="K7" s="37" t="str">
        <f t="shared" si="0"/>
        <v>2028(令和10)年</v>
      </c>
      <c r="L7" s="37">
        <v>2028</v>
      </c>
      <c r="M7" s="37" t="s">
        <v>87</v>
      </c>
      <c r="N7" s="40" t="s">
        <v>141</v>
      </c>
      <c r="O7" s="37" t="s">
        <v>88</v>
      </c>
      <c r="P7" s="37">
        <v>6</v>
      </c>
      <c r="Q7" s="37" t="s">
        <v>100</v>
      </c>
      <c r="R7" s="41" t="str">
        <f t="shared" si="1"/>
        <v/>
      </c>
      <c r="S7" s="41" t="s">
        <v>101</v>
      </c>
      <c r="T7" s="41" t="str">
        <f t="shared" si="2"/>
        <v/>
      </c>
      <c r="U7" s="41" t="s">
        <v>101</v>
      </c>
      <c r="V7" s="41"/>
    </row>
    <row r="8" spans="1:35" s="37" customFormat="1" ht="15" customHeight="1">
      <c r="C8" s="43" t="s">
        <v>39</v>
      </c>
      <c r="D8" s="438"/>
      <c r="E8" s="439"/>
      <c r="F8" s="440"/>
      <c r="J8" s="38">
        <v>45383</v>
      </c>
      <c r="K8" s="37" t="str">
        <f t="shared" ref="K8:K29" si="3">L8&amp;M8&amp;N8&amp;O8</f>
        <v>2029(令和11)年</v>
      </c>
      <c r="L8" s="37">
        <v>2029</v>
      </c>
      <c r="M8" s="37" t="s">
        <v>87</v>
      </c>
      <c r="N8" s="40" t="s">
        <v>142</v>
      </c>
      <c r="O8" s="37" t="s">
        <v>88</v>
      </c>
      <c r="P8" s="37">
        <v>7</v>
      </c>
      <c r="Q8" s="37" t="s">
        <v>103</v>
      </c>
      <c r="R8" s="41" t="str">
        <f>IF(R7="","",R7+1)</f>
        <v/>
      </c>
      <c r="S8" s="41" t="s">
        <v>104</v>
      </c>
      <c r="T8" s="41" t="str">
        <f>IF(T7="","",T7+1)</f>
        <v/>
      </c>
      <c r="U8" s="41" t="s">
        <v>104</v>
      </c>
      <c r="V8" s="41"/>
    </row>
    <row r="9" spans="1:35" s="37" customFormat="1" ht="15" customHeight="1">
      <c r="C9" s="43" t="s">
        <v>40</v>
      </c>
      <c r="D9" s="441"/>
      <c r="E9" s="442"/>
      <c r="F9" s="440"/>
      <c r="J9" s="38">
        <v>45413</v>
      </c>
      <c r="K9" s="37" t="str">
        <f t="shared" si="3"/>
        <v>2030(令和12)年</v>
      </c>
      <c r="L9" s="37">
        <v>2030</v>
      </c>
      <c r="M9" s="37" t="s">
        <v>87</v>
      </c>
      <c r="N9" s="40" t="s">
        <v>143</v>
      </c>
      <c r="O9" s="37" t="s">
        <v>88</v>
      </c>
      <c r="P9" s="37">
        <v>8</v>
      </c>
      <c r="Q9" s="37" t="s">
        <v>105</v>
      </c>
      <c r="R9" s="41" t="str">
        <f t="shared" si="1"/>
        <v/>
      </c>
      <c r="S9" s="41" t="s">
        <v>106</v>
      </c>
      <c r="T9" s="41" t="str">
        <f t="shared" si="2"/>
        <v/>
      </c>
      <c r="U9" s="41" t="s">
        <v>106</v>
      </c>
      <c r="V9" s="41"/>
    </row>
    <row r="10" spans="1:35" s="37" customFormat="1" ht="15" customHeight="1">
      <c r="C10" s="43" t="s">
        <v>47</v>
      </c>
      <c r="D10" s="438"/>
      <c r="E10" s="439"/>
      <c r="F10" s="440"/>
      <c r="J10" s="38">
        <v>45444</v>
      </c>
      <c r="K10" s="37" t="str">
        <f t="shared" si="3"/>
        <v>2031(令和13)年</v>
      </c>
      <c r="L10" s="37">
        <v>2031</v>
      </c>
      <c r="M10" s="37" t="s">
        <v>87</v>
      </c>
      <c r="N10" s="40" t="s">
        <v>144</v>
      </c>
      <c r="O10" s="37" t="s">
        <v>88</v>
      </c>
      <c r="P10" s="37">
        <v>9</v>
      </c>
      <c r="Q10" s="37" t="s">
        <v>107</v>
      </c>
      <c r="R10" s="41" t="str">
        <f t="shared" si="1"/>
        <v/>
      </c>
      <c r="S10" s="41" t="s">
        <v>108</v>
      </c>
      <c r="T10" s="41" t="str">
        <f t="shared" si="2"/>
        <v/>
      </c>
      <c r="U10" s="41" t="s">
        <v>108</v>
      </c>
      <c r="V10" s="41"/>
    </row>
    <row r="11" spans="1:35" s="37" customFormat="1" ht="15" customHeight="1">
      <c r="C11" s="43" t="s">
        <v>113</v>
      </c>
      <c r="D11" s="441"/>
      <c r="E11" s="442"/>
      <c r="F11" s="440"/>
      <c r="J11" s="38">
        <v>45474</v>
      </c>
      <c r="K11" s="37" t="str">
        <f t="shared" si="3"/>
        <v>2032(令和14)年</v>
      </c>
      <c r="L11" s="37">
        <v>2032</v>
      </c>
      <c r="M11" s="37" t="s">
        <v>87</v>
      </c>
      <c r="N11" s="40" t="s">
        <v>145</v>
      </c>
      <c r="O11" s="37" t="s">
        <v>88</v>
      </c>
      <c r="P11" s="37">
        <v>10</v>
      </c>
      <c r="Q11" s="37" t="s">
        <v>109</v>
      </c>
      <c r="R11" s="41" t="str">
        <f t="shared" si="1"/>
        <v/>
      </c>
      <c r="S11" s="41" t="s">
        <v>110</v>
      </c>
      <c r="T11" s="41" t="str">
        <f t="shared" si="2"/>
        <v/>
      </c>
      <c r="U11" s="41" t="s">
        <v>110</v>
      </c>
      <c r="V11" s="41"/>
    </row>
    <row r="12" spans="1:35" s="37" customFormat="1" ht="15" customHeight="1" thickBot="1">
      <c r="C12" s="43"/>
      <c r="J12" s="38">
        <v>45505</v>
      </c>
      <c r="K12" s="37" t="str">
        <f t="shared" si="3"/>
        <v>2033(令和15)年</v>
      </c>
      <c r="L12" s="37">
        <v>2033</v>
      </c>
      <c r="M12" s="37" t="s">
        <v>87</v>
      </c>
      <c r="N12" s="40" t="s">
        <v>146</v>
      </c>
      <c r="O12" s="37" t="s">
        <v>88</v>
      </c>
      <c r="P12" s="37">
        <v>11</v>
      </c>
      <c r="Q12" s="37" t="s">
        <v>111</v>
      </c>
      <c r="R12" s="41" t="str">
        <f t="shared" si="1"/>
        <v/>
      </c>
      <c r="S12" s="41" t="s">
        <v>112</v>
      </c>
      <c r="T12" s="41" t="str">
        <f t="shared" si="2"/>
        <v/>
      </c>
      <c r="U12" s="41" t="s">
        <v>112</v>
      </c>
      <c r="V12" s="41"/>
    </row>
    <row r="13" spans="1:35" s="37" customFormat="1" ht="15" customHeight="1" thickTop="1" thickBot="1">
      <c r="B13" s="44" t="s">
        <v>117</v>
      </c>
      <c r="C13" s="436"/>
      <c r="D13" s="437"/>
      <c r="J13" s="38">
        <v>45536</v>
      </c>
      <c r="K13" s="37" t="str">
        <f t="shared" si="3"/>
        <v>2034(令和16)年</v>
      </c>
      <c r="L13" s="37">
        <v>2034</v>
      </c>
      <c r="M13" s="37" t="s">
        <v>87</v>
      </c>
      <c r="N13" s="40" t="s">
        <v>147</v>
      </c>
      <c r="O13" s="37" t="s">
        <v>88</v>
      </c>
      <c r="P13" s="37">
        <v>12</v>
      </c>
      <c r="Q13" s="37" t="s">
        <v>114</v>
      </c>
      <c r="R13" s="41" t="str">
        <f t="shared" si="1"/>
        <v/>
      </c>
      <c r="S13" s="41" t="s">
        <v>115</v>
      </c>
      <c r="T13" s="41" t="str">
        <f t="shared" si="2"/>
        <v/>
      </c>
      <c r="U13" s="41" t="s">
        <v>115</v>
      </c>
      <c r="V13" s="41"/>
    </row>
    <row r="14" spans="1:35" s="37" customFormat="1" ht="15" customHeight="1" thickTop="1" thickBot="1">
      <c r="B14" s="44"/>
      <c r="C14" s="44"/>
      <c r="H14" s="38"/>
      <c r="I14" s="38"/>
      <c r="J14" s="38">
        <v>45566</v>
      </c>
      <c r="K14" s="37" t="str">
        <f t="shared" si="3"/>
        <v>2035(令和17)年</v>
      </c>
      <c r="L14" s="37">
        <v>2035</v>
      </c>
      <c r="M14" s="37" t="s">
        <v>87</v>
      </c>
      <c r="N14" s="40" t="s">
        <v>148</v>
      </c>
      <c r="O14" s="37" t="s">
        <v>88</v>
      </c>
      <c r="R14" s="41" t="str">
        <f t="shared" si="1"/>
        <v/>
      </c>
      <c r="S14" s="41" t="s">
        <v>116</v>
      </c>
      <c r="T14" s="41" t="str">
        <f t="shared" si="2"/>
        <v/>
      </c>
      <c r="U14" s="41" t="s">
        <v>116</v>
      </c>
      <c r="V14" s="41"/>
    </row>
    <row r="15" spans="1:35" ht="40.049999999999997" customHeight="1">
      <c r="A15" s="426" t="s">
        <v>61</v>
      </c>
      <c r="B15" s="427"/>
      <c r="C15" s="201"/>
      <c r="D15" s="202"/>
      <c r="E15" s="202"/>
      <c r="F15" s="203"/>
      <c r="G15" s="14"/>
      <c r="J15" s="38">
        <v>45597</v>
      </c>
      <c r="K15" s="37" t="str">
        <f t="shared" si="3"/>
        <v>2036(令和18)年</v>
      </c>
      <c r="L15" s="37">
        <v>2036</v>
      </c>
      <c r="M15" s="37" t="s">
        <v>87</v>
      </c>
      <c r="N15" s="40" t="s">
        <v>149</v>
      </c>
      <c r="O15" s="37" t="s">
        <v>88</v>
      </c>
      <c r="R15" s="41" t="str">
        <f t="shared" si="1"/>
        <v/>
      </c>
      <c r="S15" s="41" t="s">
        <v>118</v>
      </c>
      <c r="T15" s="41" t="str">
        <f t="shared" si="2"/>
        <v/>
      </c>
      <c r="U15" s="41" t="s">
        <v>118</v>
      </c>
      <c r="V15" s="41"/>
    </row>
    <row r="16" spans="1:35" ht="40.049999999999997" customHeight="1" thickBot="1">
      <c r="A16" s="428" t="s">
        <v>225</v>
      </c>
      <c r="B16" s="429"/>
      <c r="C16" s="160"/>
      <c r="D16" s="161"/>
      <c r="E16" s="161"/>
      <c r="F16" s="162"/>
      <c r="G16" s="14"/>
      <c r="J16" s="38">
        <v>45627</v>
      </c>
      <c r="K16" s="37" t="str">
        <f t="shared" si="3"/>
        <v>2037(令和19)年</v>
      </c>
      <c r="L16" s="37">
        <v>2037</v>
      </c>
      <c r="M16" s="37" t="s">
        <v>87</v>
      </c>
      <c r="N16" s="40" t="s">
        <v>150</v>
      </c>
      <c r="O16" s="37" t="s">
        <v>88</v>
      </c>
      <c r="R16" s="41" t="str">
        <f>IF(R15="","",R15+1)</f>
        <v/>
      </c>
      <c r="S16" s="41" t="s">
        <v>119</v>
      </c>
      <c r="T16" s="41" t="str">
        <f>IF(T15="","",T15+1)</f>
        <v/>
      </c>
      <c r="U16" s="41" t="s">
        <v>119</v>
      </c>
      <c r="V16" s="41"/>
    </row>
    <row r="17" spans="1:22" ht="15" customHeight="1">
      <c r="A17" s="15"/>
      <c r="B17" s="14"/>
      <c r="C17" s="16"/>
      <c r="D17" s="16"/>
      <c r="E17" s="16"/>
      <c r="F17" s="16"/>
      <c r="G17" s="119" t="s">
        <v>226</v>
      </c>
      <c r="J17" s="38">
        <v>45658</v>
      </c>
      <c r="K17" s="37" t="str">
        <f t="shared" si="3"/>
        <v>2038(令和20)年</v>
      </c>
      <c r="L17" s="37">
        <v>2038</v>
      </c>
      <c r="M17" s="37" t="s">
        <v>87</v>
      </c>
      <c r="N17" s="40" t="s">
        <v>151</v>
      </c>
      <c r="O17" s="37" t="s">
        <v>88</v>
      </c>
      <c r="R17" s="41" t="str">
        <f t="shared" si="1"/>
        <v/>
      </c>
      <c r="S17" s="41" t="s">
        <v>120</v>
      </c>
      <c r="T17" s="41" t="str">
        <f t="shared" si="2"/>
        <v/>
      </c>
      <c r="U17" s="41" t="s">
        <v>120</v>
      </c>
      <c r="V17" s="41"/>
    </row>
    <row r="18" spans="1:22" ht="30" customHeight="1">
      <c r="A18" s="424" t="s">
        <v>224</v>
      </c>
      <c r="B18" s="425"/>
      <c r="C18" s="184" t="s">
        <v>239</v>
      </c>
      <c r="D18" s="184" t="s">
        <v>293</v>
      </c>
      <c r="E18" s="184" t="s">
        <v>292</v>
      </c>
      <c r="F18" s="184" t="s">
        <v>291</v>
      </c>
      <c r="G18" s="185" t="s">
        <v>65</v>
      </c>
      <c r="J18" s="38">
        <v>45689</v>
      </c>
      <c r="K18" s="37" t="str">
        <f t="shared" si="3"/>
        <v>2039(令和21)年</v>
      </c>
      <c r="L18" s="37">
        <v>2039</v>
      </c>
      <c r="M18" s="37" t="s">
        <v>87</v>
      </c>
      <c r="N18" s="40" t="s">
        <v>152</v>
      </c>
      <c r="O18" s="37" t="s">
        <v>88</v>
      </c>
      <c r="R18" s="41" t="str">
        <f t="shared" si="1"/>
        <v/>
      </c>
      <c r="S18" s="41" t="s">
        <v>121</v>
      </c>
      <c r="T18" s="41" t="str">
        <f t="shared" si="2"/>
        <v/>
      </c>
      <c r="U18" s="41" t="s">
        <v>121</v>
      </c>
      <c r="V18" s="41"/>
    </row>
    <row r="19" spans="1:22" ht="15" customHeight="1">
      <c r="A19" s="9">
        <v>1</v>
      </c>
      <c r="B19" s="12" t="str">
        <f>IF($B$33="","",EDATE($B$33,-14))</f>
        <v/>
      </c>
      <c r="C19" s="163"/>
      <c r="D19" s="163"/>
      <c r="E19" s="163"/>
      <c r="F19" s="163"/>
      <c r="G19" s="28">
        <f>SUM(C19:F19)</f>
        <v>0</v>
      </c>
      <c r="J19" s="38">
        <v>45717</v>
      </c>
      <c r="K19" s="37" t="str">
        <f t="shared" si="3"/>
        <v>2040(令和22)年</v>
      </c>
      <c r="L19" s="37">
        <v>2040</v>
      </c>
      <c r="M19" s="37" t="s">
        <v>87</v>
      </c>
      <c r="N19" s="40" t="s">
        <v>153</v>
      </c>
      <c r="O19" s="37" t="s">
        <v>88</v>
      </c>
      <c r="R19" s="41" t="str">
        <f t="shared" si="1"/>
        <v/>
      </c>
      <c r="S19" s="41" t="s">
        <v>122</v>
      </c>
      <c r="T19" s="41" t="str">
        <f t="shared" si="2"/>
        <v/>
      </c>
      <c r="U19" s="41" t="s">
        <v>122</v>
      </c>
      <c r="V19" s="41"/>
    </row>
    <row r="20" spans="1:22" ht="15" customHeight="1">
      <c r="A20" s="9">
        <v>2</v>
      </c>
      <c r="B20" s="12" t="str">
        <f>IF($B$33="","",EDATE($B$33,-13))</f>
        <v/>
      </c>
      <c r="C20" s="163"/>
      <c r="D20" s="163"/>
      <c r="E20" s="163"/>
      <c r="F20" s="163"/>
      <c r="G20" s="28">
        <f>SUM(C20:F20)</f>
        <v>0</v>
      </c>
      <c r="J20" s="38">
        <v>45748</v>
      </c>
      <c r="K20" s="37" t="str">
        <f t="shared" si="3"/>
        <v>2041(令和23)年</v>
      </c>
      <c r="L20" s="37">
        <v>2041</v>
      </c>
      <c r="M20" s="37" t="s">
        <v>87</v>
      </c>
      <c r="N20" s="40" t="s">
        <v>154</v>
      </c>
      <c r="O20" s="37" t="s">
        <v>88</v>
      </c>
      <c r="R20" s="41" t="str">
        <f t="shared" si="1"/>
        <v/>
      </c>
      <c r="S20" s="41" t="s">
        <v>123</v>
      </c>
      <c r="T20" s="41" t="str">
        <f t="shared" si="2"/>
        <v/>
      </c>
      <c r="U20" s="41" t="s">
        <v>123</v>
      </c>
      <c r="V20" s="41"/>
    </row>
    <row r="21" spans="1:22" ht="15" customHeight="1" thickBot="1">
      <c r="A21" s="21">
        <v>3</v>
      </c>
      <c r="B21" s="19" t="str">
        <f>IF($B$33="","",EDATE($B$33,-12))</f>
        <v/>
      </c>
      <c r="C21" s="164"/>
      <c r="D21" s="164"/>
      <c r="E21" s="164"/>
      <c r="F21" s="164"/>
      <c r="G21" s="29">
        <f t="shared" ref="G21" si="4">SUM(C21:F21)</f>
        <v>0</v>
      </c>
      <c r="J21" s="38">
        <v>45778</v>
      </c>
      <c r="K21" s="37" t="str">
        <f t="shared" si="3"/>
        <v>2042(令和24)年</v>
      </c>
      <c r="L21" s="37">
        <v>2042</v>
      </c>
      <c r="M21" s="37" t="s">
        <v>87</v>
      </c>
      <c r="N21" s="40" t="s">
        <v>155</v>
      </c>
      <c r="O21" s="37" t="s">
        <v>88</v>
      </c>
      <c r="R21" s="41" t="str">
        <f t="shared" si="1"/>
        <v/>
      </c>
      <c r="S21" s="41" t="s">
        <v>124</v>
      </c>
      <c r="T21" s="41" t="str">
        <f t="shared" si="2"/>
        <v/>
      </c>
      <c r="U21" s="41" t="s">
        <v>124</v>
      </c>
      <c r="V21" s="41"/>
    </row>
    <row r="22" spans="1:22" ht="15" customHeight="1" thickTop="1">
      <c r="A22" s="23">
        <v>4</v>
      </c>
      <c r="B22" s="24" t="str">
        <f>IF($B$33="","",EDATE($B$33,-11))</f>
        <v/>
      </c>
      <c r="C22" s="165"/>
      <c r="D22" s="165"/>
      <c r="E22" s="165"/>
      <c r="F22" s="165"/>
      <c r="G22" s="30">
        <f>SUM(C22:F22)</f>
        <v>0</v>
      </c>
      <c r="J22" s="38">
        <v>45809</v>
      </c>
      <c r="K22" s="37" t="str">
        <f t="shared" si="3"/>
        <v>2043(令和25)年</v>
      </c>
      <c r="L22" s="37">
        <v>2043</v>
      </c>
      <c r="M22" s="37" t="s">
        <v>87</v>
      </c>
      <c r="N22" s="40" t="s">
        <v>156</v>
      </c>
      <c r="O22" s="37" t="s">
        <v>88</v>
      </c>
      <c r="R22" s="41" t="str">
        <f t="shared" si="1"/>
        <v/>
      </c>
      <c r="S22" s="41" t="s">
        <v>125</v>
      </c>
      <c r="T22" s="41" t="str">
        <f t="shared" si="2"/>
        <v/>
      </c>
      <c r="U22" s="41" t="s">
        <v>125</v>
      </c>
      <c r="V22" s="41"/>
    </row>
    <row r="23" spans="1:22" ht="15" customHeight="1">
      <c r="A23" s="25">
        <v>5</v>
      </c>
      <c r="B23" s="12" t="str">
        <f>IF($B$33="","",EDATE($B$33,-10))</f>
        <v/>
      </c>
      <c r="C23" s="163"/>
      <c r="D23" s="163"/>
      <c r="E23" s="163"/>
      <c r="F23" s="163"/>
      <c r="G23" s="31">
        <f t="shared" ref="G23:G32" si="5">SUM(C23:F23)</f>
        <v>0</v>
      </c>
      <c r="J23" s="38">
        <v>45839</v>
      </c>
      <c r="K23" s="37" t="str">
        <f t="shared" si="3"/>
        <v>2044(令和26)年</v>
      </c>
      <c r="L23" s="37">
        <v>2044</v>
      </c>
      <c r="M23" s="37" t="s">
        <v>87</v>
      </c>
      <c r="N23" s="40" t="s">
        <v>157</v>
      </c>
      <c r="O23" s="37" t="s">
        <v>88</v>
      </c>
      <c r="R23" s="41" t="str">
        <f t="shared" si="1"/>
        <v/>
      </c>
      <c r="S23" s="41" t="s">
        <v>126</v>
      </c>
      <c r="T23" s="41" t="str">
        <f t="shared" si="2"/>
        <v/>
      </c>
      <c r="U23" s="41" t="s">
        <v>126</v>
      </c>
      <c r="V23" s="41"/>
    </row>
    <row r="24" spans="1:22" ht="15" customHeight="1">
      <c r="A24" s="25">
        <v>6</v>
      </c>
      <c r="B24" s="12" t="str">
        <f>IF($B$33="","",EDATE($B$33,-9))</f>
        <v/>
      </c>
      <c r="C24" s="163"/>
      <c r="D24" s="163"/>
      <c r="E24" s="163"/>
      <c r="F24" s="163"/>
      <c r="G24" s="31">
        <f t="shared" si="5"/>
        <v>0</v>
      </c>
      <c r="J24" s="38">
        <v>45870</v>
      </c>
      <c r="K24" s="37" t="str">
        <f t="shared" si="3"/>
        <v>2045(令和27)年</v>
      </c>
      <c r="L24" s="37">
        <v>2045</v>
      </c>
      <c r="M24" s="37" t="s">
        <v>87</v>
      </c>
      <c r="N24" s="40" t="s">
        <v>158</v>
      </c>
      <c r="O24" s="37" t="s">
        <v>88</v>
      </c>
      <c r="R24" s="41" t="str">
        <f t="shared" si="1"/>
        <v/>
      </c>
      <c r="S24" s="41" t="s">
        <v>127</v>
      </c>
      <c r="T24" s="41" t="str">
        <f t="shared" si="2"/>
        <v/>
      </c>
      <c r="U24" s="41" t="s">
        <v>127</v>
      </c>
      <c r="V24" s="41"/>
    </row>
    <row r="25" spans="1:22" ht="15" customHeight="1">
      <c r="A25" s="25">
        <v>7</v>
      </c>
      <c r="B25" s="12" t="str">
        <f>IF($B$33="","",EDATE($B$33,-8))</f>
        <v/>
      </c>
      <c r="C25" s="163"/>
      <c r="D25" s="163"/>
      <c r="E25" s="163"/>
      <c r="F25" s="163"/>
      <c r="G25" s="31">
        <f t="shared" si="5"/>
        <v>0</v>
      </c>
      <c r="J25" s="38">
        <v>45901</v>
      </c>
      <c r="K25" s="37" t="str">
        <f t="shared" si="3"/>
        <v>2046(令和28)年</v>
      </c>
      <c r="L25" s="37">
        <v>2046</v>
      </c>
      <c r="M25" s="37" t="s">
        <v>87</v>
      </c>
      <c r="N25" s="40" t="s">
        <v>159</v>
      </c>
      <c r="O25" s="37" t="s">
        <v>88</v>
      </c>
      <c r="R25" s="41" t="str">
        <f t="shared" si="1"/>
        <v/>
      </c>
      <c r="S25" s="41" t="s">
        <v>128</v>
      </c>
      <c r="T25" s="41" t="str">
        <f t="shared" si="2"/>
        <v/>
      </c>
      <c r="U25" s="41" t="s">
        <v>128</v>
      </c>
      <c r="V25" s="41"/>
    </row>
    <row r="26" spans="1:22" ht="15" customHeight="1">
      <c r="A26" s="25">
        <v>8</v>
      </c>
      <c r="B26" s="12" t="str">
        <f>IF($B$33="","",EDATE($B$33,-7))</f>
        <v/>
      </c>
      <c r="C26" s="163"/>
      <c r="D26" s="163"/>
      <c r="E26" s="163"/>
      <c r="F26" s="163"/>
      <c r="G26" s="31">
        <f t="shared" si="5"/>
        <v>0</v>
      </c>
      <c r="J26" s="38">
        <v>45931</v>
      </c>
      <c r="K26" s="37" t="str">
        <f t="shared" si="3"/>
        <v>2047(令和29)年</v>
      </c>
      <c r="L26" s="37">
        <v>2047</v>
      </c>
      <c r="M26" s="37" t="s">
        <v>87</v>
      </c>
      <c r="N26" s="40" t="s">
        <v>160</v>
      </c>
      <c r="O26" s="37" t="s">
        <v>88</v>
      </c>
      <c r="R26" s="41" t="str">
        <f t="shared" si="1"/>
        <v/>
      </c>
      <c r="S26" s="41" t="s">
        <v>129</v>
      </c>
      <c r="T26" s="41" t="str">
        <f t="shared" si="2"/>
        <v/>
      </c>
      <c r="U26" s="41" t="s">
        <v>129</v>
      </c>
      <c r="V26" s="41"/>
    </row>
    <row r="27" spans="1:22" ht="15" customHeight="1">
      <c r="A27" s="25">
        <v>9</v>
      </c>
      <c r="B27" s="12" t="str">
        <f>IF($B$33="","",EDATE($B$33,-6))</f>
        <v/>
      </c>
      <c r="C27" s="163"/>
      <c r="D27" s="163"/>
      <c r="E27" s="163"/>
      <c r="F27" s="163"/>
      <c r="G27" s="31">
        <f t="shared" si="5"/>
        <v>0</v>
      </c>
      <c r="J27" s="38">
        <v>45962</v>
      </c>
      <c r="K27" s="37" t="str">
        <f t="shared" si="3"/>
        <v>2048(令和30)年</v>
      </c>
      <c r="L27" s="37">
        <v>2048</v>
      </c>
      <c r="M27" s="37" t="s">
        <v>87</v>
      </c>
      <c r="N27" s="40" t="s">
        <v>161</v>
      </c>
      <c r="O27" s="37" t="s">
        <v>88</v>
      </c>
      <c r="R27" s="41" t="str">
        <f t="shared" si="1"/>
        <v/>
      </c>
      <c r="S27" s="41" t="s">
        <v>130</v>
      </c>
      <c r="T27" s="41" t="str">
        <f t="shared" si="2"/>
        <v/>
      </c>
      <c r="U27" s="41" t="s">
        <v>130</v>
      </c>
      <c r="V27" s="41"/>
    </row>
    <row r="28" spans="1:22" ht="15" customHeight="1">
      <c r="A28" s="25">
        <v>10</v>
      </c>
      <c r="B28" s="12" t="str">
        <f>IF($B$33="","",EDATE($B$33,-5))</f>
        <v/>
      </c>
      <c r="C28" s="163"/>
      <c r="D28" s="163"/>
      <c r="E28" s="163"/>
      <c r="F28" s="163"/>
      <c r="G28" s="31">
        <f t="shared" si="5"/>
        <v>0</v>
      </c>
      <c r="J28" s="38">
        <v>45992</v>
      </c>
      <c r="K28" s="37" t="str">
        <f t="shared" si="3"/>
        <v>2049(令和31)年</v>
      </c>
      <c r="L28" s="37">
        <v>2049</v>
      </c>
      <c r="M28" s="37" t="s">
        <v>87</v>
      </c>
      <c r="N28" s="40" t="s">
        <v>162</v>
      </c>
      <c r="O28" s="37" t="s">
        <v>88</v>
      </c>
      <c r="R28" s="41" t="str">
        <f t="shared" si="1"/>
        <v/>
      </c>
      <c r="S28" s="41" t="s">
        <v>131</v>
      </c>
      <c r="T28" s="41" t="str">
        <f t="shared" si="2"/>
        <v/>
      </c>
      <c r="U28" s="41" t="s">
        <v>131</v>
      </c>
      <c r="V28" s="41"/>
    </row>
    <row r="29" spans="1:22" ht="15" customHeight="1">
      <c r="A29" s="25">
        <v>11</v>
      </c>
      <c r="B29" s="12" t="str">
        <f>IF($B$33="","",EDATE($B$33,-4))</f>
        <v/>
      </c>
      <c r="C29" s="163"/>
      <c r="D29" s="163"/>
      <c r="E29" s="163"/>
      <c r="F29" s="163"/>
      <c r="G29" s="31">
        <f t="shared" si="5"/>
        <v>0</v>
      </c>
      <c r="J29" s="38">
        <v>46023</v>
      </c>
      <c r="K29" s="37" t="str">
        <f t="shared" si="3"/>
        <v>2050(令和32)年</v>
      </c>
      <c r="L29" s="37">
        <v>2050</v>
      </c>
      <c r="M29" s="37" t="s">
        <v>87</v>
      </c>
      <c r="N29" s="40" t="s">
        <v>163</v>
      </c>
      <c r="O29" s="37" t="s">
        <v>88</v>
      </c>
      <c r="R29" s="41" t="str">
        <f t="shared" si="1"/>
        <v/>
      </c>
      <c r="S29" s="41" t="s">
        <v>132</v>
      </c>
      <c r="T29" s="41" t="str">
        <f t="shared" si="2"/>
        <v/>
      </c>
      <c r="U29" s="41" t="s">
        <v>132</v>
      </c>
      <c r="V29" s="41"/>
    </row>
    <row r="30" spans="1:22" ht="15" customHeight="1">
      <c r="A30" s="25">
        <v>12</v>
      </c>
      <c r="B30" s="12" t="str">
        <f>IF($B$33="","",EDATE($B$33,-3))</f>
        <v/>
      </c>
      <c r="C30" s="163"/>
      <c r="D30" s="163"/>
      <c r="E30" s="163"/>
      <c r="F30" s="163"/>
      <c r="G30" s="31">
        <f t="shared" si="5"/>
        <v>0</v>
      </c>
      <c r="J30" s="38">
        <v>46054</v>
      </c>
      <c r="R30" s="41" t="str">
        <f>IF(R2="","",IF(OR(R29="",EOMONTH(R2,0)=R29),"",R29+1))</f>
        <v/>
      </c>
      <c r="S30" s="41" t="s">
        <v>133</v>
      </c>
      <c r="T30" s="41" t="str">
        <f>IF(T2="","",IF(OR(T29="",EOMONTH(T2,0)=T29),"",T29+1))</f>
        <v/>
      </c>
      <c r="U30" s="41" t="s">
        <v>133</v>
      </c>
      <c r="V30" s="41"/>
    </row>
    <row r="31" spans="1:22" ht="15" customHeight="1">
      <c r="A31" s="25">
        <v>13</v>
      </c>
      <c r="B31" s="12" t="str">
        <f>IF($B$33="","",EDATE($B$33,-2))</f>
        <v/>
      </c>
      <c r="C31" s="163"/>
      <c r="D31" s="163"/>
      <c r="E31" s="163"/>
      <c r="F31" s="163"/>
      <c r="G31" s="31">
        <f>SUM(C31:F31)</f>
        <v>0</v>
      </c>
      <c r="J31" s="38">
        <v>46082</v>
      </c>
      <c r="R31" s="41" t="str">
        <f>IF(R2="","",IF(OR(R30="",EOMONTH(R2,0)=R30),"",R30+1))</f>
        <v/>
      </c>
      <c r="S31" s="41" t="s">
        <v>134</v>
      </c>
      <c r="T31" s="41" t="str">
        <f>IF(T2="","",IF(OR(T30="",EOMONTH(T2,0)=T30),"",T30+1))</f>
        <v/>
      </c>
      <c r="U31" s="41" t="s">
        <v>134</v>
      </c>
      <c r="V31" s="41"/>
    </row>
    <row r="32" spans="1:22" ht="15" customHeight="1">
      <c r="A32" s="25">
        <v>14</v>
      </c>
      <c r="B32" s="12" t="str">
        <f>IF($B$33="","",EDATE($B$33,-1))</f>
        <v/>
      </c>
      <c r="C32" s="163"/>
      <c r="D32" s="163"/>
      <c r="E32" s="163"/>
      <c r="F32" s="163"/>
      <c r="G32" s="31">
        <f t="shared" si="5"/>
        <v>0</v>
      </c>
      <c r="J32" s="38">
        <v>46113</v>
      </c>
      <c r="R32" s="41" t="str">
        <f>IF(R2="","",IF(OR(R31="",EOMONTH(R2,0)=R31),"",R31+1))</f>
        <v/>
      </c>
      <c r="S32" s="41" t="s">
        <v>135</v>
      </c>
      <c r="T32" s="41" t="str">
        <f>IF(T2="","",IF(OR(T31="",EOMONTH(T2,0)=T31),"",T31+1))</f>
        <v/>
      </c>
      <c r="U32" s="41" t="s">
        <v>135</v>
      </c>
      <c r="V32" s="41"/>
    </row>
    <row r="33" spans="1:22" ht="15" customHeight="1" thickBot="1">
      <c r="A33" s="26">
        <v>15</v>
      </c>
      <c r="B33" s="300" t="str">
        <f>IF($C$13="","",EDATE($C$13,0))</f>
        <v/>
      </c>
      <c r="C33" s="166"/>
      <c r="D33" s="166"/>
      <c r="E33" s="166"/>
      <c r="F33" s="166"/>
      <c r="G33" s="32">
        <f>SUM(C33:F33)</f>
        <v>0</v>
      </c>
      <c r="J33" s="38">
        <v>46143</v>
      </c>
      <c r="S33" s="41"/>
      <c r="U33" s="41"/>
      <c r="V33" s="41"/>
    </row>
    <row r="34" spans="1:22" ht="15" customHeight="1" thickTop="1">
      <c r="A34" s="22"/>
      <c r="B34" s="20" t="s">
        <v>52</v>
      </c>
      <c r="C34" s="33" t="str">
        <f>IF(OR(C22="",C23="",C24="",C25="",C26="",C27="",C28="",C29="",C30="",C31="",C32="",C33=""),"",SUM(C22:C33))</f>
        <v/>
      </c>
      <c r="D34" s="33" t="str">
        <f>IF(OR(D22="",D23="",D24="",D25="",D26="",D27="",D28="",D29="",D30="",D31="",D32="",D33=""),"",SUM(D22:D33))</f>
        <v/>
      </c>
      <c r="E34" s="33" t="str">
        <f>IF(OR(E22="",E23="",E24="",E25="",E26="",E27="",E28="",E29="",E30="",E31="",E32="",E33=""),"",SUM(E22:E33))</f>
        <v/>
      </c>
      <c r="F34" s="33" t="str">
        <f>IF(OR(F22="",F23="",F24="",F25="",F26="",F27="",F28="",F29="",F30="",F31="",F32="",F33=""),"",SUM(F22:F33))</f>
        <v/>
      </c>
      <c r="G34" s="33" t="str">
        <f>IF(SUM(G22:G33)=0,"",SUM(G22:G33))</f>
        <v/>
      </c>
      <c r="J34" s="38">
        <v>46174</v>
      </c>
      <c r="S34" s="41"/>
      <c r="U34" s="41"/>
      <c r="V34" s="41"/>
    </row>
    <row r="35" spans="1:22" ht="15" customHeight="1">
      <c r="A35" s="10"/>
      <c r="B35" s="9" t="s">
        <v>41</v>
      </c>
      <c r="C35" s="13" t="str">
        <f>IF(C34="","",C34/$G$34*100)</f>
        <v/>
      </c>
      <c r="D35" s="13" t="str">
        <f t="shared" ref="D35:E35" si="6">IF(D34="","",D34/$G$34*100)</f>
        <v/>
      </c>
      <c r="E35" s="13" t="str">
        <f t="shared" si="6"/>
        <v/>
      </c>
      <c r="F35" s="13" t="str">
        <f>IF(F34="","",F34/$G$34*100)</f>
        <v/>
      </c>
      <c r="G35" s="13" t="str">
        <f>IF(G34="","",ROUND(G34/$G$34*100,2))</f>
        <v/>
      </c>
      <c r="J35" s="38">
        <v>46204</v>
      </c>
      <c r="S35" s="41"/>
      <c r="U35" s="41"/>
      <c r="V35" s="41"/>
    </row>
    <row r="36" spans="1:22" ht="15" customHeight="1">
      <c r="J36" s="38">
        <v>46235</v>
      </c>
      <c r="S36" s="41"/>
      <c r="U36" s="41"/>
      <c r="V36" s="41"/>
    </row>
    <row r="37" spans="1:22" ht="15" customHeight="1">
      <c r="J37" s="38">
        <v>46266</v>
      </c>
      <c r="S37" s="41"/>
      <c r="U37" s="41"/>
      <c r="V37" s="41"/>
    </row>
    <row r="38" spans="1:22" ht="15" customHeight="1">
      <c r="J38" s="38">
        <v>46296</v>
      </c>
      <c r="S38" s="41"/>
      <c r="U38" s="41"/>
      <c r="V38" s="41"/>
    </row>
    <row r="39" spans="1:22" ht="15" customHeight="1">
      <c r="J39" s="38">
        <v>46327</v>
      </c>
      <c r="S39" s="41"/>
      <c r="U39" s="41"/>
      <c r="V39" s="41"/>
    </row>
    <row r="40" spans="1:22" ht="15" customHeight="1">
      <c r="J40" s="38">
        <v>46357</v>
      </c>
      <c r="S40" s="41"/>
      <c r="U40" s="41"/>
      <c r="V40" s="41"/>
    </row>
    <row r="41" spans="1:22" ht="15" customHeight="1">
      <c r="J41" s="38">
        <v>46388</v>
      </c>
      <c r="S41" s="41"/>
      <c r="U41" s="41"/>
      <c r="V41" s="41"/>
    </row>
    <row r="42" spans="1:22" ht="15" customHeight="1">
      <c r="J42" s="38">
        <v>46419</v>
      </c>
      <c r="S42" s="41"/>
      <c r="U42" s="41"/>
      <c r="V42" s="41"/>
    </row>
    <row r="43" spans="1:22" ht="15" customHeight="1">
      <c r="J43" s="38">
        <v>46447</v>
      </c>
      <c r="S43" s="41"/>
      <c r="U43" s="41"/>
      <c r="V43" s="41"/>
    </row>
    <row r="44" spans="1:22" ht="15" customHeight="1">
      <c r="S44" s="41"/>
      <c r="U44" s="41"/>
      <c r="V44" s="41"/>
    </row>
    <row r="45" spans="1:22" ht="15" customHeight="1">
      <c r="S45" s="41"/>
      <c r="U45" s="41"/>
      <c r="V45" s="41"/>
    </row>
    <row r="46" spans="1:22" ht="15" customHeight="1">
      <c r="S46" s="41"/>
      <c r="U46" s="41"/>
      <c r="V46" s="41"/>
    </row>
    <row r="47" spans="1:22" ht="15" customHeight="1">
      <c r="S47" s="41"/>
      <c r="U47" s="41"/>
      <c r="V47" s="41"/>
    </row>
    <row r="48" spans="1:22" ht="15" customHeight="1">
      <c r="S48" s="41"/>
      <c r="U48" s="41"/>
      <c r="V48" s="41"/>
    </row>
    <row r="49" spans="19:22" ht="15" customHeight="1">
      <c r="S49" s="41"/>
      <c r="U49" s="41"/>
      <c r="V49" s="41"/>
    </row>
    <row r="50" spans="19:22" ht="15" customHeight="1">
      <c r="S50" s="41"/>
      <c r="U50" s="41"/>
      <c r="V50" s="41"/>
    </row>
    <row r="51" spans="19:22" ht="15" customHeight="1">
      <c r="S51" s="41"/>
      <c r="U51" s="41"/>
      <c r="V51" s="41"/>
    </row>
    <row r="52" spans="19:22" ht="15" customHeight="1">
      <c r="S52" s="41"/>
      <c r="U52" s="41"/>
      <c r="V52" s="41"/>
    </row>
    <row r="53" spans="19:22" ht="15" customHeight="1">
      <c r="S53" s="41"/>
      <c r="U53" s="41"/>
      <c r="V53" s="41"/>
    </row>
    <row r="54" spans="19:22" ht="15" customHeight="1">
      <c r="S54" s="41"/>
      <c r="U54" s="41"/>
      <c r="V54" s="41"/>
    </row>
    <row r="55" spans="19:22" ht="15" customHeight="1">
      <c r="S55" s="41"/>
      <c r="U55" s="41"/>
      <c r="V55" s="41"/>
    </row>
    <row r="56" spans="19:22" ht="15" customHeight="1">
      <c r="S56" s="41"/>
      <c r="U56" s="41"/>
      <c r="V56" s="41"/>
    </row>
    <row r="57" spans="19:22" ht="15" customHeight="1">
      <c r="S57" s="41"/>
      <c r="U57" s="41"/>
      <c r="V57" s="41"/>
    </row>
    <row r="58" spans="19:22" ht="15" customHeight="1">
      <c r="S58" s="41"/>
      <c r="U58" s="41"/>
      <c r="V58" s="41"/>
    </row>
    <row r="59" spans="19:22" ht="15" customHeight="1">
      <c r="S59" s="41"/>
      <c r="U59" s="41"/>
      <c r="V59" s="41"/>
    </row>
    <row r="60" spans="19:22" ht="15" customHeight="1">
      <c r="S60" s="41"/>
      <c r="U60" s="41"/>
      <c r="V60" s="41"/>
    </row>
    <row r="61" spans="19:22" ht="15" customHeight="1">
      <c r="S61" s="41"/>
      <c r="U61" s="41"/>
      <c r="V61" s="41"/>
    </row>
    <row r="62" spans="19:22" ht="15" customHeight="1">
      <c r="S62" s="41"/>
      <c r="U62" s="41"/>
      <c r="V62" s="41"/>
    </row>
    <row r="63" spans="19:22" ht="15" customHeight="1">
      <c r="S63" s="41"/>
      <c r="U63" s="41"/>
      <c r="V63" s="41"/>
    </row>
    <row r="64" spans="19:22" ht="15" customHeight="1">
      <c r="S64" s="41"/>
      <c r="U64" s="41"/>
      <c r="V64" s="41"/>
    </row>
    <row r="65" spans="19:22" ht="15" customHeight="1">
      <c r="S65" s="41"/>
      <c r="U65" s="41"/>
      <c r="V65" s="41"/>
    </row>
    <row r="66" spans="19:22" ht="15" customHeight="1">
      <c r="S66" s="41"/>
      <c r="U66" s="41"/>
      <c r="V66" s="41"/>
    </row>
    <row r="67" spans="19:22" ht="15" customHeight="1">
      <c r="S67" s="41"/>
      <c r="U67" s="41"/>
      <c r="V67" s="41"/>
    </row>
    <row r="68" spans="19:22" ht="15" customHeight="1">
      <c r="S68" s="41"/>
      <c r="U68" s="41"/>
      <c r="V68" s="41"/>
    </row>
    <row r="69" spans="19:22" ht="15" customHeight="1">
      <c r="S69" s="41"/>
      <c r="U69" s="41"/>
      <c r="V69" s="41"/>
    </row>
    <row r="70" spans="19:22" ht="15" customHeight="1">
      <c r="S70" s="41"/>
      <c r="U70" s="41"/>
      <c r="V70" s="41"/>
    </row>
    <row r="71" spans="19:22" ht="15" customHeight="1">
      <c r="S71" s="41"/>
      <c r="U71" s="41"/>
      <c r="V71" s="41"/>
    </row>
    <row r="72" spans="19:22" ht="15" customHeight="1">
      <c r="S72" s="41"/>
      <c r="U72" s="41"/>
      <c r="V72" s="41"/>
    </row>
    <row r="73" spans="19:22" ht="15" customHeight="1">
      <c r="S73" s="41"/>
      <c r="U73" s="41"/>
      <c r="V73" s="41"/>
    </row>
    <row r="74" spans="19:22" ht="15" customHeight="1">
      <c r="S74" s="41"/>
      <c r="U74" s="41"/>
      <c r="V74" s="41"/>
    </row>
    <row r="75" spans="19:22" ht="15" customHeight="1">
      <c r="S75" s="41"/>
      <c r="U75" s="41"/>
      <c r="V75" s="41"/>
    </row>
    <row r="76" spans="19:22" ht="15" customHeight="1">
      <c r="S76" s="41"/>
      <c r="U76" s="41"/>
      <c r="V76" s="41"/>
    </row>
    <row r="77" spans="19:22" ht="15" customHeight="1">
      <c r="S77" s="41"/>
      <c r="U77" s="41"/>
      <c r="V77" s="41"/>
    </row>
    <row r="78" spans="19:22" ht="15" customHeight="1">
      <c r="S78" s="41"/>
      <c r="U78" s="41"/>
      <c r="V78" s="41"/>
    </row>
    <row r="79" spans="19:22" ht="15" customHeight="1">
      <c r="S79" s="41"/>
      <c r="U79" s="41"/>
      <c r="V79" s="41"/>
    </row>
    <row r="80" spans="19:22" ht="15" customHeight="1">
      <c r="S80" s="41"/>
      <c r="U80" s="41"/>
      <c r="V80" s="41"/>
    </row>
    <row r="81" spans="19:22" ht="15" customHeight="1">
      <c r="S81" s="41"/>
      <c r="U81" s="41"/>
      <c r="V81" s="41"/>
    </row>
    <row r="82" spans="19:22" ht="15" customHeight="1">
      <c r="S82" s="41"/>
      <c r="U82" s="41"/>
      <c r="V82" s="41"/>
    </row>
    <row r="83" spans="19:22" ht="15" customHeight="1">
      <c r="S83" s="41"/>
      <c r="U83" s="41"/>
      <c r="V83" s="41"/>
    </row>
    <row r="84" spans="19:22" ht="15" customHeight="1">
      <c r="S84" s="41"/>
      <c r="U84" s="41"/>
      <c r="V84" s="41"/>
    </row>
    <row r="85" spans="19:22" ht="15" customHeight="1">
      <c r="S85" s="41"/>
      <c r="U85" s="41"/>
      <c r="V85" s="41"/>
    </row>
    <row r="86" spans="19:22" ht="15" customHeight="1">
      <c r="S86" s="41"/>
      <c r="U86" s="41"/>
      <c r="V86" s="41"/>
    </row>
    <row r="87" spans="19:22" ht="15" customHeight="1">
      <c r="V87" s="41"/>
    </row>
    <row r="88" spans="19:22" ht="15" customHeight="1">
      <c r="V88" s="41"/>
    </row>
    <row r="89" spans="19:22" ht="15" customHeight="1">
      <c r="V89" s="41"/>
    </row>
    <row r="90" spans="19:22" ht="15" customHeight="1">
      <c r="V90" s="41"/>
    </row>
    <row r="91" spans="19:22" ht="15" customHeight="1">
      <c r="V91" s="41"/>
    </row>
    <row r="92" spans="19:22" ht="15" customHeight="1">
      <c r="V92" s="41"/>
    </row>
    <row r="93" spans="19:22" ht="15" customHeight="1">
      <c r="V93" s="41"/>
    </row>
  </sheetData>
  <sheetProtection algorithmName="SHA-512" hashValue="vRTQs8XpqOolcXs/Ct6rKfd8jDRgbcPRk5O+xRanXaq0hZrOiwJZRzKDfHwDj76Vm4adv7NJUkrm9NTq4bj5ng==" saltValue="QVNLCibUURwSB0K0pq4/lQ==" spinCount="100000" sheet="1" objects="1" scenarios="1"/>
  <mergeCells count="13">
    <mergeCell ref="A18:B18"/>
    <mergeCell ref="A15:B15"/>
    <mergeCell ref="A16:B16"/>
    <mergeCell ref="B2:B3"/>
    <mergeCell ref="C2:D2"/>
    <mergeCell ref="C3:D3"/>
    <mergeCell ref="C13:D13"/>
    <mergeCell ref="D6:F6"/>
    <mergeCell ref="D7:F7"/>
    <mergeCell ref="D8:F8"/>
    <mergeCell ref="D9:F9"/>
    <mergeCell ref="D10:F10"/>
    <mergeCell ref="D11:F11"/>
  </mergeCells>
  <phoneticPr fontId="1"/>
  <conditionalFormatting sqref="C15:C16">
    <cfRule type="containsBlanks" dxfId="100" priority="29">
      <formula>LEN(TRIM(C15))=0</formula>
    </cfRule>
  </conditionalFormatting>
  <conditionalFormatting sqref="C19:C33">
    <cfRule type="containsBlanks" dxfId="99" priority="30">
      <formula>LEN(TRIM(C19))=0</formula>
    </cfRule>
  </conditionalFormatting>
  <conditionalFormatting sqref="D15:F16">
    <cfRule type="containsBlanks" dxfId="98" priority="7">
      <formula>LEN(TRIM(D15))=0</formula>
    </cfRule>
  </conditionalFormatting>
  <conditionalFormatting sqref="D19:F33">
    <cfRule type="containsBlanks" dxfId="97" priority="6">
      <formula>LEN(TRIM(D19))=0</formula>
    </cfRule>
  </conditionalFormatting>
  <conditionalFormatting sqref="D10:F11">
    <cfRule type="containsBlanks" dxfId="96" priority="3">
      <formula>LEN(TRIM(D10))=0</formula>
    </cfRule>
  </conditionalFormatting>
  <conditionalFormatting sqref="C3:F3">
    <cfRule type="containsBlanks" dxfId="95" priority="4">
      <formula>LEN(TRIM(C3))=0</formula>
    </cfRule>
  </conditionalFormatting>
  <conditionalFormatting sqref="C13:D13">
    <cfRule type="containsBlanks" dxfId="94" priority="2">
      <formula>LEN(TRIM(C13))=0</formula>
    </cfRule>
  </conditionalFormatting>
  <conditionalFormatting sqref="D6:F9">
    <cfRule type="containsBlanks" dxfId="93" priority="1">
      <formula>LEN(TRIM(D6))=0</formula>
    </cfRule>
  </conditionalFormatting>
  <dataValidations count="4">
    <dataValidation type="list" allowBlank="1" showInputMessage="1" showErrorMessage="1" sqref="E3" xr:uid="{557D1CC0-5B3A-4289-99E1-E5DA564D5568}">
      <formula1>$P$2:$P$13</formula1>
    </dataValidation>
    <dataValidation type="list" allowBlank="1" showInputMessage="1" showErrorMessage="1" sqref="F3" xr:uid="{434AF8F1-5EAF-4D87-9A3A-413DA22B6E7F}">
      <formula1>$T$2:$T$32</formula1>
    </dataValidation>
    <dataValidation type="list" allowBlank="1" showInputMessage="1" showErrorMessage="1" sqref="C3:D3" xr:uid="{08CDB334-CF1C-4057-A4E9-CAB3F30AC88B}">
      <formula1>$K$2:$K$6</formula1>
    </dataValidation>
    <dataValidation type="list" allowBlank="1" showInputMessage="1" showErrorMessage="1" sqref="C13:D13" xr:uid="{668451EF-9AEF-41A9-BF56-2463C8301845}">
      <formula1>$J$1:$J$43</formula1>
    </dataValidation>
  </dataValidations>
  <pageMargins left="0.70866141732283472" right="0.70866141732283472" top="0.74803149606299213" bottom="0.74803149606299213" header="0.39370078740157483" footer="0.31496062992125984"/>
  <pageSetup paperSize="9" orientation="portrait" r:id="rId1"/>
  <headerFooter>
    <oddHeader>&amp;R&amp;A</oddHeader>
  </headerFooter>
  <ignoredErrors>
    <ignoredError sqref="B33"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4BB83-1F08-489F-9FCA-9E422CC89C4B}">
  <sheetPr>
    <tabColor rgb="FF00B0F0"/>
  </sheetPr>
  <dimension ref="A1:AZ185"/>
  <sheetViews>
    <sheetView view="pageBreakPreview" zoomScaleNormal="100" zoomScaleSheetLayoutView="100" workbookViewId="0"/>
  </sheetViews>
  <sheetFormatPr defaultColWidth="2" defaultRowHeight="15" customHeight="1"/>
  <cols>
    <col min="1" max="41" width="1.8984375" style="211" customWidth="1"/>
    <col min="42" max="42" width="2" style="211"/>
    <col min="43" max="43" width="4.3984375" style="211" customWidth="1"/>
    <col min="44" max="16384" width="2" style="211"/>
  </cols>
  <sheetData>
    <row r="1" spans="1:52" ht="15" customHeight="1" thickBot="1">
      <c r="B1" s="555" t="s">
        <v>0</v>
      </c>
      <c r="C1" s="556"/>
      <c r="D1" s="556"/>
      <c r="E1" s="556"/>
      <c r="F1" s="556"/>
      <c r="G1" s="556"/>
      <c r="H1" s="556"/>
      <c r="I1" s="556"/>
      <c r="J1" s="556"/>
      <c r="K1" s="556"/>
      <c r="L1" s="556"/>
      <c r="M1" s="556"/>
      <c r="N1" s="556"/>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8"/>
    </row>
    <row r="2" spans="1:52" ht="25.05" customHeight="1" thickTop="1" thickBot="1">
      <c r="B2" s="488"/>
      <c r="C2" s="489"/>
      <c r="D2" s="489"/>
      <c r="E2" s="490"/>
      <c r="F2" s="490"/>
      <c r="G2" s="490"/>
      <c r="H2" s="490"/>
      <c r="I2" s="490"/>
      <c r="J2" s="490"/>
      <c r="K2" s="490"/>
      <c r="L2" s="490"/>
      <c r="M2" s="490"/>
      <c r="N2" s="491"/>
      <c r="O2" s="492"/>
      <c r="P2" s="493"/>
      <c r="Q2" s="493"/>
      <c r="R2" s="486"/>
      <c r="S2" s="486"/>
      <c r="T2" s="486"/>
      <c r="U2" s="486"/>
      <c r="V2" s="486"/>
      <c r="W2" s="486"/>
      <c r="X2" s="486"/>
      <c r="Y2" s="486"/>
      <c r="Z2" s="486"/>
      <c r="AA2" s="487"/>
      <c r="AB2" s="494"/>
      <c r="AC2" s="493"/>
      <c r="AD2" s="493"/>
      <c r="AE2" s="486"/>
      <c r="AF2" s="486"/>
      <c r="AG2" s="486"/>
      <c r="AH2" s="486"/>
      <c r="AI2" s="486"/>
      <c r="AJ2" s="486"/>
      <c r="AK2" s="486"/>
      <c r="AL2" s="486"/>
      <c r="AM2" s="486"/>
      <c r="AN2" s="487"/>
    </row>
    <row r="3" spans="1:52" ht="25.05" customHeight="1" thickTop="1">
      <c r="B3" s="496"/>
      <c r="C3" s="497"/>
      <c r="D3" s="497"/>
      <c r="E3" s="498"/>
      <c r="F3" s="498"/>
      <c r="G3" s="498"/>
      <c r="H3" s="498"/>
      <c r="I3" s="498"/>
      <c r="J3" s="498"/>
      <c r="K3" s="498"/>
      <c r="L3" s="498"/>
      <c r="M3" s="498"/>
      <c r="N3" s="499"/>
      <c r="O3" s="496"/>
      <c r="P3" s="497"/>
      <c r="Q3" s="497"/>
      <c r="R3" s="498"/>
      <c r="S3" s="498"/>
      <c r="T3" s="498"/>
      <c r="U3" s="498"/>
      <c r="V3" s="498"/>
      <c r="W3" s="498"/>
      <c r="X3" s="498"/>
      <c r="Y3" s="498"/>
      <c r="Z3" s="498"/>
      <c r="AA3" s="499"/>
      <c r="AB3" s="496"/>
      <c r="AC3" s="497"/>
      <c r="AD3" s="497"/>
      <c r="AE3" s="498"/>
      <c r="AF3" s="498"/>
      <c r="AG3" s="498"/>
      <c r="AH3" s="498"/>
      <c r="AI3" s="498"/>
      <c r="AJ3" s="498"/>
      <c r="AK3" s="498"/>
      <c r="AL3" s="498"/>
      <c r="AM3" s="498"/>
      <c r="AN3" s="499"/>
    </row>
    <row r="4" spans="1:52" ht="6" customHeight="1">
      <c r="B4" s="57"/>
      <c r="C4" s="57"/>
      <c r="D4" s="57"/>
      <c r="E4" s="143"/>
      <c r="F4" s="143"/>
      <c r="G4" s="143"/>
      <c r="H4" s="143"/>
      <c r="I4" s="143"/>
      <c r="J4" s="143"/>
      <c r="K4" s="143"/>
      <c r="L4" s="143"/>
      <c r="M4" s="143"/>
      <c r="N4" s="143"/>
      <c r="O4" s="57"/>
      <c r="P4" s="57"/>
      <c r="Q4" s="57"/>
      <c r="R4" s="143"/>
      <c r="S4" s="143"/>
      <c r="T4" s="143"/>
      <c r="U4" s="143"/>
      <c r="V4" s="143"/>
      <c r="W4" s="143"/>
      <c r="X4" s="143"/>
      <c r="Y4" s="143"/>
      <c r="Z4" s="143"/>
      <c r="AA4" s="143"/>
      <c r="AB4" s="57"/>
      <c r="AC4" s="57"/>
      <c r="AD4" s="57"/>
      <c r="AE4" s="143"/>
      <c r="AF4" s="143"/>
      <c r="AG4" s="143"/>
      <c r="AH4" s="143"/>
      <c r="AI4" s="143"/>
      <c r="AJ4" s="143"/>
      <c r="AK4" s="143"/>
      <c r="AL4" s="143"/>
      <c r="AM4" s="143"/>
      <c r="AN4" s="143"/>
    </row>
    <row r="5" spans="1:52" ht="15" customHeight="1">
      <c r="B5" s="211" t="s">
        <v>49</v>
      </c>
    </row>
    <row r="6" spans="1:52" ht="6" customHeight="1"/>
    <row r="7" spans="1:52" ht="6" customHeight="1">
      <c r="A7" s="144"/>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6"/>
    </row>
    <row r="8" spans="1:52" ht="15" customHeight="1">
      <c r="A8" s="52"/>
      <c r="B8" s="448" t="s">
        <v>51</v>
      </c>
      <c r="C8" s="448"/>
      <c r="D8" s="448"/>
      <c r="E8" s="448"/>
      <c r="F8" s="448"/>
      <c r="G8" s="448"/>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54"/>
    </row>
    <row r="9" spans="1:52" ht="15" customHeight="1">
      <c r="A9" s="52"/>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54"/>
    </row>
    <row r="10" spans="1:52" ht="15" customHeight="1">
      <c r="A10" s="52"/>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00" t="str">
        <f>IF('(イ)-①入力表'!$AF$3="","令和　　　年　　　月　　　日",'(イ)-①入力表'!$AF$3)</f>
        <v>　　　年　　　月　　　日</v>
      </c>
      <c r="AB10" s="501"/>
      <c r="AC10" s="501"/>
      <c r="AD10" s="501"/>
      <c r="AE10" s="501"/>
      <c r="AF10" s="501"/>
      <c r="AG10" s="501"/>
      <c r="AH10" s="501"/>
      <c r="AI10" s="501"/>
      <c r="AJ10" s="501"/>
      <c r="AK10" s="501"/>
      <c r="AL10" s="502"/>
      <c r="AM10" s="53"/>
      <c r="AN10" s="53"/>
      <c r="AO10" s="54"/>
      <c r="AP10" s="53"/>
    </row>
    <row r="11" spans="1:52" ht="6"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4"/>
      <c r="AP11" s="53"/>
    </row>
    <row r="12" spans="1:52" ht="15" customHeight="1">
      <c r="A12" s="52"/>
      <c r="B12" s="53" t="s">
        <v>1</v>
      </c>
      <c r="C12" s="53" t="s">
        <v>2</v>
      </c>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4"/>
      <c r="AP12" s="53"/>
    </row>
    <row r="13" spans="1:52" ht="6" customHeight="1">
      <c r="A13" s="5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4"/>
      <c r="AP13" s="53"/>
    </row>
    <row r="14" spans="1:52" ht="15" customHeight="1">
      <c r="A14" s="52"/>
      <c r="B14" s="53"/>
      <c r="C14" s="53"/>
      <c r="D14" s="53"/>
      <c r="E14" s="53"/>
      <c r="F14" s="214"/>
      <c r="G14" s="53"/>
      <c r="H14" s="53"/>
      <c r="I14" s="53"/>
      <c r="J14" s="53"/>
      <c r="K14" s="53"/>
      <c r="L14" s="53"/>
      <c r="M14" s="53"/>
      <c r="N14" s="53"/>
      <c r="O14" s="53"/>
      <c r="P14" s="53"/>
      <c r="Q14" s="53"/>
      <c r="R14" s="53"/>
      <c r="S14" s="53"/>
      <c r="T14" s="53"/>
      <c r="U14" s="448" t="s">
        <v>3</v>
      </c>
      <c r="V14" s="448"/>
      <c r="W14" s="448"/>
      <c r="X14" s="53"/>
      <c r="Y14" s="53"/>
      <c r="Z14" s="53"/>
      <c r="AA14" s="53"/>
      <c r="AB14" s="53"/>
      <c r="AC14" s="53"/>
      <c r="AD14" s="53"/>
      <c r="AE14" s="53"/>
      <c r="AF14" s="53"/>
      <c r="AG14" s="53"/>
      <c r="AH14" s="53"/>
      <c r="AI14" s="53"/>
      <c r="AJ14" s="53"/>
      <c r="AK14" s="53"/>
      <c r="AL14" s="53"/>
      <c r="AM14" s="53"/>
      <c r="AN14" s="53"/>
      <c r="AO14" s="54"/>
      <c r="AP14" s="53"/>
    </row>
    <row r="15" spans="1:52" ht="6" customHeight="1">
      <c r="A15" s="52"/>
      <c r="B15" s="53"/>
      <c r="C15" s="53"/>
      <c r="D15" s="53"/>
      <c r="E15" s="53"/>
      <c r="F15" s="89"/>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4"/>
      <c r="AP15" s="53"/>
    </row>
    <row r="16" spans="1:52" ht="15" customHeight="1">
      <c r="A16" s="52"/>
      <c r="B16" s="53"/>
      <c r="C16" s="214"/>
      <c r="D16" s="53"/>
      <c r="E16" s="53"/>
      <c r="F16" s="53"/>
      <c r="G16" s="53"/>
      <c r="H16" s="53"/>
      <c r="I16" s="53"/>
      <c r="J16" s="53"/>
      <c r="K16" s="53"/>
      <c r="L16" s="53"/>
      <c r="M16" s="53"/>
      <c r="N16" s="53"/>
      <c r="O16" s="53"/>
      <c r="P16" s="53"/>
      <c r="Q16" s="53"/>
      <c r="R16" s="53"/>
      <c r="S16" s="53"/>
      <c r="T16" s="53"/>
      <c r="U16" s="449" t="s">
        <v>4</v>
      </c>
      <c r="V16" s="449"/>
      <c r="W16" s="449"/>
      <c r="X16" s="503" t="str">
        <f>IF('(イ)-①入力表'!$D$6="","",'(イ)-①入力表'!$D$6)</f>
        <v/>
      </c>
      <c r="Y16" s="503"/>
      <c r="Z16" s="503"/>
      <c r="AA16" s="503"/>
      <c r="AB16" s="503"/>
      <c r="AC16" s="503"/>
      <c r="AD16" s="503"/>
      <c r="AE16" s="503"/>
      <c r="AF16" s="503"/>
      <c r="AG16" s="503"/>
      <c r="AH16" s="503"/>
      <c r="AI16" s="503"/>
      <c r="AJ16" s="503"/>
      <c r="AK16" s="503"/>
      <c r="AL16" s="503"/>
      <c r="AM16" s="55"/>
      <c r="AN16" s="53"/>
      <c r="AO16" s="54"/>
      <c r="AP16" s="53"/>
    </row>
    <row r="17" spans="1:42" ht="15" customHeight="1">
      <c r="A17" s="52"/>
      <c r="B17" s="53"/>
      <c r="C17" s="53"/>
      <c r="D17" s="53"/>
      <c r="E17" s="53"/>
      <c r="F17" s="89"/>
      <c r="G17" s="53"/>
      <c r="H17" s="53"/>
      <c r="I17" s="53"/>
      <c r="J17" s="53"/>
      <c r="K17" s="53"/>
      <c r="L17" s="53"/>
      <c r="M17" s="53"/>
      <c r="N17" s="53"/>
      <c r="O17" s="53"/>
      <c r="P17" s="53"/>
      <c r="Q17" s="53"/>
      <c r="R17" s="53"/>
      <c r="S17" s="53"/>
      <c r="T17" s="53"/>
      <c r="U17" s="53"/>
      <c r="V17" s="53"/>
      <c r="W17" s="53"/>
      <c r="X17" s="495" t="str">
        <f>IF('(イ)-①入力表'!$D$7="","",'(イ)-①入力表'!$D$7)</f>
        <v/>
      </c>
      <c r="Y17" s="495"/>
      <c r="Z17" s="495"/>
      <c r="AA17" s="495"/>
      <c r="AB17" s="495"/>
      <c r="AC17" s="495"/>
      <c r="AD17" s="495"/>
      <c r="AE17" s="495"/>
      <c r="AF17" s="495"/>
      <c r="AG17" s="495"/>
      <c r="AH17" s="495"/>
      <c r="AI17" s="495"/>
      <c r="AJ17" s="495"/>
      <c r="AK17" s="495"/>
      <c r="AL17" s="495"/>
      <c r="AM17" s="53"/>
      <c r="AN17" s="53"/>
      <c r="AO17" s="54"/>
      <c r="AP17" s="53"/>
    </row>
    <row r="18" spans="1:42" ht="15" customHeight="1">
      <c r="A18" s="52"/>
      <c r="B18" s="53"/>
      <c r="C18" s="214"/>
      <c r="D18" s="53"/>
      <c r="E18" s="53"/>
      <c r="F18" s="53"/>
      <c r="G18" s="53"/>
      <c r="H18" s="53"/>
      <c r="I18" s="53"/>
      <c r="J18" s="53"/>
      <c r="K18" s="53"/>
      <c r="L18" s="53"/>
      <c r="M18" s="53"/>
      <c r="N18" s="53"/>
      <c r="O18" s="53"/>
      <c r="P18" s="53"/>
      <c r="Q18" s="53"/>
      <c r="R18" s="53"/>
      <c r="S18" s="53"/>
      <c r="T18" s="53"/>
      <c r="U18" s="449" t="s">
        <v>5</v>
      </c>
      <c r="V18" s="449"/>
      <c r="W18" s="449"/>
      <c r="X18" s="460" t="str">
        <f>IF('(イ)-①入力表'!$D$8="","",'(イ)-①入力表'!$D$8)</f>
        <v/>
      </c>
      <c r="Y18" s="460"/>
      <c r="Z18" s="460"/>
      <c r="AA18" s="460"/>
      <c r="AB18" s="460"/>
      <c r="AC18" s="460"/>
      <c r="AD18" s="460"/>
      <c r="AE18" s="460"/>
      <c r="AF18" s="460"/>
      <c r="AG18" s="460"/>
      <c r="AH18" s="460"/>
      <c r="AI18" s="460"/>
      <c r="AJ18" s="460"/>
      <c r="AK18" s="460"/>
      <c r="AL18" s="56" t="s">
        <v>6</v>
      </c>
      <c r="AM18" s="53"/>
      <c r="AN18" s="53"/>
      <c r="AO18" s="54"/>
      <c r="AP18" s="53"/>
    </row>
    <row r="19" spans="1:42" ht="6" customHeight="1">
      <c r="A19" s="52"/>
      <c r="B19" s="53"/>
      <c r="C19" s="214"/>
      <c r="D19" s="53"/>
      <c r="E19" s="53"/>
      <c r="F19" s="53"/>
      <c r="G19" s="53"/>
      <c r="H19" s="53"/>
      <c r="I19" s="53"/>
      <c r="J19" s="53"/>
      <c r="K19" s="53"/>
      <c r="L19" s="53"/>
      <c r="M19" s="53"/>
      <c r="N19" s="53"/>
      <c r="O19" s="53"/>
      <c r="P19" s="53"/>
      <c r="Q19" s="53"/>
      <c r="R19" s="53"/>
      <c r="S19" s="53"/>
      <c r="T19" s="53"/>
      <c r="U19" s="213"/>
      <c r="V19" s="213"/>
      <c r="W19" s="213"/>
      <c r="X19" s="90"/>
      <c r="Y19" s="90"/>
      <c r="Z19" s="90"/>
      <c r="AA19" s="90"/>
      <c r="AB19" s="90"/>
      <c r="AC19" s="90"/>
      <c r="AD19" s="90"/>
      <c r="AE19" s="90"/>
      <c r="AF19" s="90"/>
      <c r="AG19" s="90"/>
      <c r="AH19" s="90"/>
      <c r="AI19" s="90"/>
      <c r="AJ19" s="90"/>
      <c r="AK19" s="90"/>
      <c r="AL19" s="53"/>
      <c r="AM19" s="53"/>
      <c r="AN19" s="53"/>
      <c r="AO19" s="54"/>
      <c r="AP19" s="53"/>
    </row>
    <row r="20" spans="1:42" ht="15" customHeight="1">
      <c r="A20" s="52"/>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7"/>
      <c r="AL20" s="66"/>
      <c r="AN20" s="53"/>
      <c r="AO20" s="54"/>
      <c r="AP20" s="53"/>
    </row>
    <row r="21" spans="1:42" ht="15" customHeight="1">
      <c r="A21" s="52"/>
      <c r="B21" s="53" t="s">
        <v>7</v>
      </c>
      <c r="C21" s="53"/>
      <c r="D21" s="53"/>
      <c r="E21" s="53"/>
      <c r="F21" s="53"/>
      <c r="G21" s="53"/>
      <c r="H21" s="53"/>
      <c r="I21" s="53"/>
      <c r="J21" s="53"/>
      <c r="K21" s="53"/>
      <c r="L21" s="53"/>
      <c r="M21" s="53"/>
      <c r="N21" s="53"/>
      <c r="O21" s="53"/>
      <c r="P21" s="53"/>
      <c r="Q21" s="53"/>
      <c r="R21" s="53"/>
      <c r="S21" s="53"/>
      <c r="T21" s="53"/>
      <c r="U21" s="53"/>
      <c r="V21" s="53"/>
      <c r="W21" s="53"/>
      <c r="X21" s="53"/>
      <c r="Y21" s="475" t="s">
        <v>8</v>
      </c>
      <c r="Z21" s="476"/>
      <c r="AA21" s="476"/>
      <c r="AB21" s="476"/>
      <c r="AC21" s="476"/>
      <c r="AD21" s="476"/>
      <c r="AE21" s="476"/>
      <c r="AF21" s="211" t="s">
        <v>310</v>
      </c>
      <c r="AG21" s="58"/>
      <c r="AI21" s="477" t="s">
        <v>311</v>
      </c>
      <c r="AJ21" s="478"/>
      <c r="AK21" s="478"/>
      <c r="AL21" s="478"/>
      <c r="AM21" s="478"/>
      <c r="AN21" s="478"/>
      <c r="AO21" s="54"/>
      <c r="AP21" s="53"/>
    </row>
    <row r="22" spans="1:42" ht="15" customHeight="1">
      <c r="A22" s="52"/>
      <c r="B22" s="479" t="s">
        <v>312</v>
      </c>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8"/>
      <c r="AM22" s="478"/>
      <c r="AN22" s="478"/>
      <c r="AO22" s="54"/>
      <c r="AP22" s="53"/>
    </row>
    <row r="23" spans="1:42" ht="15" customHeight="1">
      <c r="A23" s="52"/>
      <c r="B23" s="53" t="s">
        <v>313</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7"/>
      <c r="AO23" s="54"/>
      <c r="AP23" s="53"/>
    </row>
    <row r="24" spans="1:42" ht="15" customHeight="1">
      <c r="A24" s="52"/>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7"/>
      <c r="AO24" s="54"/>
      <c r="AP24" s="53"/>
    </row>
    <row r="25" spans="1:42" ht="15" customHeight="1" thickBot="1">
      <c r="A25" s="52"/>
      <c r="B25" s="53" t="s">
        <v>241</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4"/>
      <c r="AP25" s="53"/>
    </row>
    <row r="26" spans="1:42" ht="40.049999999999997" customHeight="1" thickTop="1" thickBot="1">
      <c r="A26" s="52"/>
      <c r="B26" s="461" t="str">
        <f>IF('(イ)-①入力表'!$C$15="","",'(イ)-①入力表'!$C$15)</f>
        <v/>
      </c>
      <c r="C26" s="462"/>
      <c r="D26" s="462"/>
      <c r="E26" s="463" t="str">
        <f>IF('(イ)-①入力表'!$C$16="","",'(イ)-①入力表'!$C$16)</f>
        <v/>
      </c>
      <c r="F26" s="463"/>
      <c r="G26" s="463"/>
      <c r="H26" s="463"/>
      <c r="I26" s="463"/>
      <c r="J26" s="463"/>
      <c r="K26" s="463"/>
      <c r="L26" s="463"/>
      <c r="M26" s="463"/>
      <c r="N26" s="464"/>
      <c r="O26" s="465" t="str">
        <f>IF('(イ)-①入力表'!$D$15="","",'(イ)-①入力表'!$D$15)</f>
        <v/>
      </c>
      <c r="P26" s="465"/>
      <c r="Q26" s="465"/>
      <c r="R26" s="466" t="str">
        <f>IF('(イ)-①入力表'!$D$16="","",'(イ)-①入力表'!$D$16)</f>
        <v/>
      </c>
      <c r="S26" s="466"/>
      <c r="T26" s="466"/>
      <c r="U26" s="466"/>
      <c r="V26" s="466"/>
      <c r="W26" s="466"/>
      <c r="X26" s="466"/>
      <c r="Y26" s="466"/>
      <c r="Z26" s="466"/>
      <c r="AA26" s="467"/>
      <c r="AB26" s="468" t="str">
        <f>IF('(イ)-①入力表'!$E$15="","",'(イ)-①入力表'!$E$15)</f>
        <v/>
      </c>
      <c r="AC26" s="465"/>
      <c r="AD26" s="465"/>
      <c r="AE26" s="466" t="str">
        <f>IF('(イ)-①入力表'!$E$16="","",'(イ)-①入力表'!$E$16)</f>
        <v/>
      </c>
      <c r="AF26" s="466"/>
      <c r="AG26" s="466"/>
      <c r="AH26" s="466"/>
      <c r="AI26" s="466"/>
      <c r="AJ26" s="466"/>
      <c r="AK26" s="466"/>
      <c r="AL26" s="466"/>
      <c r="AM26" s="466"/>
      <c r="AN26" s="467"/>
      <c r="AO26" s="54"/>
      <c r="AP26" s="53"/>
    </row>
    <row r="27" spans="1:42" ht="40.049999999999997" customHeight="1" thickTop="1">
      <c r="A27" s="52"/>
      <c r="B27" s="469" t="str">
        <f>IF('(イ)-①入力表'!$F$15="","",'(イ)-①入力表'!$F$15)</f>
        <v/>
      </c>
      <c r="C27" s="470"/>
      <c r="D27" s="470"/>
      <c r="E27" s="471" t="str">
        <f>IF('(イ)-①入力表'!$F$16="","",'(イ)-①入力表'!$F$16)</f>
        <v/>
      </c>
      <c r="F27" s="471"/>
      <c r="G27" s="471"/>
      <c r="H27" s="471"/>
      <c r="I27" s="471"/>
      <c r="J27" s="471"/>
      <c r="K27" s="471"/>
      <c r="L27" s="471"/>
      <c r="M27" s="471"/>
      <c r="N27" s="472"/>
      <c r="O27" s="473"/>
      <c r="P27" s="474"/>
      <c r="Q27" s="474"/>
      <c r="R27" s="458"/>
      <c r="S27" s="458"/>
      <c r="T27" s="458"/>
      <c r="U27" s="458"/>
      <c r="V27" s="458"/>
      <c r="W27" s="458"/>
      <c r="X27" s="458"/>
      <c r="Y27" s="458"/>
      <c r="Z27" s="458"/>
      <c r="AA27" s="459"/>
      <c r="AB27" s="473"/>
      <c r="AC27" s="474"/>
      <c r="AD27" s="474"/>
      <c r="AE27" s="458"/>
      <c r="AF27" s="458"/>
      <c r="AG27" s="458"/>
      <c r="AH27" s="458"/>
      <c r="AI27" s="458"/>
      <c r="AJ27" s="458"/>
      <c r="AK27" s="458"/>
      <c r="AL27" s="458"/>
      <c r="AM27" s="458"/>
      <c r="AN27" s="459"/>
      <c r="AO27" s="54"/>
      <c r="AP27" s="53"/>
    </row>
    <row r="28" spans="1:42" ht="15" customHeight="1">
      <c r="A28" s="52"/>
      <c r="B28" s="53" t="s">
        <v>62</v>
      </c>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4"/>
      <c r="AP28" s="53"/>
    </row>
    <row r="29" spans="1:42" ht="15" customHeight="1">
      <c r="A29" s="52"/>
      <c r="B29" s="53" t="s">
        <v>63</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4"/>
      <c r="AP29" s="53"/>
    </row>
    <row r="30" spans="1:42" ht="15" customHeight="1">
      <c r="A30" s="52"/>
      <c r="B30" s="53" t="s">
        <v>64</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4"/>
      <c r="AP30" s="53"/>
    </row>
    <row r="31" spans="1:42" ht="15" customHeight="1">
      <c r="A31" s="52"/>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4"/>
    </row>
    <row r="32" spans="1:42" ht="15" customHeight="1">
      <c r="A32" s="91"/>
      <c r="B32" s="448" t="s">
        <v>9</v>
      </c>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92"/>
    </row>
    <row r="33" spans="1:43" ht="15" customHeight="1">
      <c r="A33" s="52"/>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4"/>
    </row>
    <row r="34" spans="1:43" ht="15" customHeight="1">
      <c r="A34" s="52" t="s">
        <v>10</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4"/>
      <c r="AP34" s="53"/>
    </row>
    <row r="35" spans="1:43" ht="6" customHeight="1">
      <c r="A35" s="9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4"/>
    </row>
    <row r="36" spans="1:43" ht="15" customHeight="1">
      <c r="A36" s="93"/>
      <c r="B36" s="53"/>
      <c r="C36" s="53"/>
      <c r="D36" s="53"/>
      <c r="E36" s="53"/>
      <c r="F36" s="449" t="s">
        <v>11</v>
      </c>
      <c r="G36" s="449"/>
      <c r="H36" s="449"/>
      <c r="I36" s="448" t="s">
        <v>12</v>
      </c>
      <c r="J36" s="450">
        <v>100</v>
      </c>
      <c r="K36" s="450"/>
      <c r="L36" s="450"/>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4"/>
    </row>
    <row r="37" spans="1:43" ht="15" customHeight="1">
      <c r="A37" s="93"/>
      <c r="B37" s="214"/>
      <c r="C37" s="53"/>
      <c r="D37" s="53"/>
      <c r="E37" s="53"/>
      <c r="F37" s="53"/>
      <c r="G37" s="53" t="s">
        <v>13</v>
      </c>
      <c r="H37" s="53"/>
      <c r="I37" s="448"/>
      <c r="J37" s="450"/>
      <c r="K37" s="450"/>
      <c r="L37" s="450"/>
      <c r="M37" s="53"/>
      <c r="N37" s="53"/>
      <c r="O37" s="53"/>
      <c r="P37" s="53"/>
      <c r="Q37" s="53"/>
      <c r="R37" s="53"/>
      <c r="S37" s="53"/>
      <c r="T37" s="53"/>
      <c r="U37" s="53"/>
      <c r="V37" s="53"/>
      <c r="W37" s="53"/>
      <c r="X37" s="53"/>
      <c r="Y37" s="45" t="s">
        <v>14</v>
      </c>
      <c r="Z37" s="45"/>
      <c r="AA37" s="45"/>
      <c r="AB37" s="45"/>
      <c r="AC37" s="451" t="str">
        <f>IF($U$176="","",$U$176)</f>
        <v/>
      </c>
      <c r="AD37" s="451"/>
      <c r="AE37" s="451"/>
      <c r="AF37" s="451"/>
      <c r="AG37" s="45" t="s">
        <v>187</v>
      </c>
      <c r="AH37" s="45"/>
      <c r="AI37" s="45"/>
      <c r="AJ37" s="45"/>
      <c r="AK37" s="53"/>
      <c r="AL37" s="53"/>
      <c r="AM37" s="53"/>
      <c r="AN37" s="53"/>
      <c r="AO37" s="54"/>
      <c r="AQ37" s="72" t="str">
        <f>IF($H$174&gt;$AB$174,"※認定不可、売上高が前年同期に比べ増加しています！",IF($U$176&lt;5,"※認定不可、売上高が前年同期間に比べ5%以上減少していません！",""))</f>
        <v/>
      </c>
    </row>
    <row r="38" spans="1:43" ht="6" customHeight="1">
      <c r="A38" s="5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4"/>
    </row>
    <row r="39" spans="1:43" ht="15" customHeight="1">
      <c r="A39" s="52"/>
      <c r="B39" s="53"/>
      <c r="C39" s="53"/>
      <c r="D39" s="53"/>
      <c r="E39" s="214" t="s">
        <v>195</v>
      </c>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4"/>
      <c r="AP39" s="53"/>
      <c r="AQ39" s="53"/>
    </row>
    <row r="40" spans="1:43" ht="15" customHeight="1">
      <c r="A40" s="52"/>
      <c r="B40" s="53"/>
      <c r="C40" s="53"/>
      <c r="D40" s="53"/>
      <c r="E40" s="53"/>
      <c r="F40" s="53"/>
      <c r="G40" s="53"/>
      <c r="H40" s="53"/>
      <c r="I40" s="53"/>
      <c r="J40" s="53"/>
      <c r="K40" s="53"/>
      <c r="L40" s="53"/>
      <c r="M40" s="53"/>
      <c r="N40" s="53"/>
      <c r="O40" s="53"/>
      <c r="P40" s="53"/>
      <c r="Q40" s="53"/>
      <c r="R40" s="53"/>
      <c r="S40" s="53"/>
      <c r="T40" s="53"/>
      <c r="U40" s="53"/>
      <c r="V40" s="53"/>
      <c r="W40" s="53"/>
      <c r="X40" s="53"/>
      <c r="Y40" s="452" t="str">
        <f>IF($H$174="","",$H$174)</f>
        <v/>
      </c>
      <c r="Z40" s="453"/>
      <c r="AA40" s="453"/>
      <c r="AB40" s="453"/>
      <c r="AC40" s="453"/>
      <c r="AD40" s="453"/>
      <c r="AE40" s="453"/>
      <c r="AF40" s="453"/>
      <c r="AG40" s="453"/>
      <c r="AH40" s="453"/>
      <c r="AI40" s="453"/>
      <c r="AJ40" s="45" t="s">
        <v>174</v>
      </c>
      <c r="AK40" s="53"/>
      <c r="AL40" s="53"/>
      <c r="AM40" s="53"/>
      <c r="AN40" s="53"/>
      <c r="AO40" s="54"/>
      <c r="AP40" s="53"/>
    </row>
    <row r="41" spans="1:43" ht="6" customHeight="1">
      <c r="A41" s="52"/>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4"/>
      <c r="AP41" s="53"/>
    </row>
    <row r="42" spans="1:43" ht="15" customHeight="1">
      <c r="A42" s="52"/>
      <c r="B42" s="53"/>
      <c r="C42" s="53"/>
      <c r="D42" s="53"/>
      <c r="E42" s="214" t="s">
        <v>196</v>
      </c>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4"/>
      <c r="AP42" s="53"/>
      <c r="AQ42" s="53"/>
    </row>
    <row r="43" spans="1:43" ht="15" customHeight="1">
      <c r="A43" s="52"/>
      <c r="B43" s="89"/>
      <c r="C43" s="53"/>
      <c r="D43" s="53"/>
      <c r="E43" s="53"/>
      <c r="F43" s="53"/>
      <c r="G43" s="53"/>
      <c r="H43" s="53"/>
      <c r="I43" s="53"/>
      <c r="J43" s="53"/>
      <c r="K43" s="53"/>
      <c r="L43" s="53"/>
      <c r="M43" s="53"/>
      <c r="N43" s="53"/>
      <c r="O43" s="53"/>
      <c r="P43" s="53"/>
      <c r="Q43" s="53"/>
      <c r="R43" s="53"/>
      <c r="S43" s="53"/>
      <c r="T43" s="53"/>
      <c r="U43" s="53"/>
      <c r="V43" s="53"/>
      <c r="W43" s="53"/>
      <c r="X43" s="53"/>
      <c r="Y43" s="452" t="str">
        <f>IF($AB$174="","",$AB$174)</f>
        <v/>
      </c>
      <c r="Z43" s="453"/>
      <c r="AA43" s="453"/>
      <c r="AB43" s="453"/>
      <c r="AC43" s="453"/>
      <c r="AD43" s="453"/>
      <c r="AE43" s="453"/>
      <c r="AF43" s="453"/>
      <c r="AG43" s="453"/>
      <c r="AH43" s="453"/>
      <c r="AI43" s="453"/>
      <c r="AJ43" s="45" t="s">
        <v>174</v>
      </c>
      <c r="AK43" s="53"/>
      <c r="AL43" s="53"/>
      <c r="AM43" s="53"/>
      <c r="AN43" s="53"/>
      <c r="AO43" s="54"/>
    </row>
    <row r="44" spans="1:43" ht="6" customHeight="1">
      <c r="A44" s="52"/>
      <c r="B44" s="89"/>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4"/>
    </row>
    <row r="45" spans="1:43" ht="15" customHeight="1">
      <c r="A45" s="287" t="s">
        <v>19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53"/>
    </row>
    <row r="46" spans="1:43" ht="15" customHeight="1">
      <c r="A46" s="288" t="s">
        <v>197</v>
      </c>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row>
    <row r="47" spans="1:43" ht="15" customHeight="1">
      <c r="A47" s="288" t="s">
        <v>17</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row>
    <row r="48" spans="1:43" ht="15" customHeight="1">
      <c r="A48" s="288" t="s">
        <v>16</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row>
    <row r="49" spans="1:42" ht="30" customHeight="1">
      <c r="A49" s="454" t="s">
        <v>20</v>
      </c>
      <c r="B49" s="454"/>
      <c r="C49" s="454"/>
      <c r="D49" s="454"/>
      <c r="E49" s="454"/>
      <c r="F49" s="454"/>
      <c r="G49" s="454"/>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c r="AJ49" s="454"/>
      <c r="AK49" s="454"/>
      <c r="AL49" s="454"/>
      <c r="AM49" s="454"/>
      <c r="AN49" s="454"/>
      <c r="AO49" s="94"/>
    </row>
    <row r="50" spans="1:42" ht="6" customHeight="1">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row>
    <row r="51" spans="1:42" ht="15" customHeight="1">
      <c r="A51" s="455"/>
      <c r="B51" s="456"/>
      <c r="C51" s="457" t="s">
        <v>21</v>
      </c>
      <c r="D51" s="457"/>
      <c r="E51" s="457"/>
      <c r="F51" s="457"/>
      <c r="G51" s="457"/>
      <c r="H51" s="446"/>
      <c r="I51" s="446"/>
      <c r="J51" s="446"/>
      <c r="K51" s="446"/>
      <c r="L51" s="6" t="s">
        <v>22</v>
      </c>
    </row>
    <row r="52" spans="1:42" ht="6" customHeight="1">
      <c r="L52" s="64"/>
    </row>
    <row r="53" spans="1:42" ht="15" customHeight="1">
      <c r="B53" s="447" t="s">
        <v>23</v>
      </c>
      <c r="C53" s="447"/>
      <c r="D53" s="447"/>
      <c r="E53" s="447"/>
      <c r="F53" s="447"/>
      <c r="G53" s="447"/>
      <c r="H53" s="447"/>
      <c r="I53" s="447"/>
      <c r="J53" s="447"/>
      <c r="K53" s="447"/>
      <c r="L53" s="447"/>
      <c r="M53" s="446"/>
    </row>
    <row r="54" spans="1:42" ht="6" customHeight="1"/>
    <row r="55" spans="1:42" ht="15" customHeight="1">
      <c r="B55" s="211" t="s">
        <v>24</v>
      </c>
    </row>
    <row r="56" spans="1:42" ht="6" customHeight="1"/>
    <row r="57" spans="1:42" ht="15" customHeight="1">
      <c r="A57" s="212" t="s">
        <v>25</v>
      </c>
      <c r="B57" s="45"/>
      <c r="C57" s="45"/>
      <c r="D57" s="45"/>
      <c r="E57" s="45"/>
      <c r="F57" s="45"/>
      <c r="G57" s="45"/>
      <c r="H57" s="45"/>
      <c r="I57" s="45"/>
      <c r="J57" s="45"/>
      <c r="K57" s="443" t="s">
        <v>26</v>
      </c>
      <c r="L57" s="443"/>
      <c r="M57" s="443"/>
      <c r="N57" s="443"/>
      <c r="O57" s="443"/>
      <c r="P57" s="443"/>
      <c r="Q57" s="443"/>
      <c r="R57" s="443"/>
      <c r="S57" s="443"/>
      <c r="T57" s="443"/>
      <c r="U57" s="443"/>
      <c r="V57" s="443"/>
      <c r="W57" s="443"/>
      <c r="X57" s="444" t="s">
        <v>27</v>
      </c>
      <c r="Y57" s="444"/>
      <c r="Z57" s="443" t="s">
        <v>26</v>
      </c>
      <c r="AA57" s="443"/>
      <c r="AB57" s="443"/>
      <c r="AC57" s="443"/>
      <c r="AD57" s="443"/>
      <c r="AE57" s="443"/>
      <c r="AF57" s="443"/>
      <c r="AG57" s="443"/>
      <c r="AH57" s="443"/>
      <c r="AI57" s="443"/>
      <c r="AJ57" s="443"/>
      <c r="AK57" s="443"/>
      <c r="AL57" s="443"/>
      <c r="AM57" s="445" t="s">
        <v>28</v>
      </c>
      <c r="AN57" s="445"/>
      <c r="AO57" s="53"/>
    </row>
    <row r="58" spans="1:42" ht="15" customHeight="1">
      <c r="A58" s="65"/>
    </row>
    <row r="59" spans="1:42" ht="15" customHeight="1">
      <c r="AA59" s="446" t="s">
        <v>29</v>
      </c>
      <c r="AB59" s="446"/>
      <c r="AC59" s="446"/>
      <c r="AD59" s="446"/>
      <c r="AE59" s="446"/>
      <c r="AF59" s="446"/>
      <c r="AG59" s="446"/>
      <c r="AH59" s="446"/>
      <c r="AI59" s="446"/>
      <c r="AJ59" s="446"/>
      <c r="AK59" s="446"/>
      <c r="AL59" s="446"/>
    </row>
    <row r="61" spans="1:42" ht="15" customHeight="1" thickBot="1">
      <c r="B61" s="555" t="s">
        <v>0</v>
      </c>
      <c r="C61" s="556"/>
      <c r="D61" s="556"/>
      <c r="E61" s="556"/>
      <c r="F61" s="556"/>
      <c r="G61" s="556"/>
      <c r="H61" s="556"/>
      <c r="I61" s="556"/>
      <c r="J61" s="556"/>
      <c r="K61" s="556"/>
      <c r="L61" s="556"/>
      <c r="M61" s="556"/>
      <c r="N61" s="556"/>
      <c r="O61" s="557"/>
      <c r="P61" s="557"/>
      <c r="Q61" s="557"/>
      <c r="R61" s="557"/>
      <c r="S61" s="557"/>
      <c r="T61" s="557"/>
      <c r="U61" s="557"/>
      <c r="V61" s="557"/>
      <c r="W61" s="557"/>
      <c r="X61" s="557"/>
      <c r="Y61" s="557"/>
      <c r="Z61" s="557"/>
      <c r="AA61" s="557"/>
      <c r="AB61" s="557"/>
      <c r="AC61" s="557"/>
      <c r="AD61" s="557"/>
      <c r="AE61" s="557"/>
      <c r="AF61" s="557"/>
      <c r="AG61" s="557"/>
      <c r="AH61" s="557"/>
      <c r="AI61" s="557"/>
      <c r="AJ61" s="557"/>
      <c r="AK61" s="557"/>
      <c r="AL61" s="557"/>
      <c r="AM61" s="557"/>
      <c r="AN61" s="558"/>
    </row>
    <row r="62" spans="1:42" ht="25.05" customHeight="1" thickTop="1" thickBot="1">
      <c r="B62" s="488"/>
      <c r="C62" s="489"/>
      <c r="D62" s="489"/>
      <c r="E62" s="490"/>
      <c r="F62" s="490"/>
      <c r="G62" s="490"/>
      <c r="H62" s="490"/>
      <c r="I62" s="490"/>
      <c r="J62" s="490"/>
      <c r="K62" s="490"/>
      <c r="L62" s="490"/>
      <c r="M62" s="490"/>
      <c r="N62" s="491"/>
      <c r="O62" s="492"/>
      <c r="P62" s="493"/>
      <c r="Q62" s="493"/>
      <c r="R62" s="486"/>
      <c r="S62" s="486"/>
      <c r="T62" s="486"/>
      <c r="U62" s="486"/>
      <c r="V62" s="486"/>
      <c r="W62" s="486"/>
      <c r="X62" s="486"/>
      <c r="Y62" s="486"/>
      <c r="Z62" s="486"/>
      <c r="AA62" s="487"/>
      <c r="AB62" s="494"/>
      <c r="AC62" s="493"/>
      <c r="AD62" s="493"/>
      <c r="AE62" s="486"/>
      <c r="AF62" s="486"/>
      <c r="AG62" s="486"/>
      <c r="AH62" s="486"/>
      <c r="AI62" s="486"/>
      <c r="AJ62" s="486"/>
      <c r="AK62" s="486"/>
      <c r="AL62" s="486"/>
      <c r="AM62" s="486"/>
      <c r="AN62" s="487"/>
    </row>
    <row r="63" spans="1:42" ht="25.05" customHeight="1" thickTop="1">
      <c r="B63" s="496"/>
      <c r="C63" s="497"/>
      <c r="D63" s="497"/>
      <c r="E63" s="498"/>
      <c r="F63" s="498"/>
      <c r="G63" s="498"/>
      <c r="H63" s="498"/>
      <c r="I63" s="498"/>
      <c r="J63" s="498"/>
      <c r="K63" s="498"/>
      <c r="L63" s="498"/>
      <c r="M63" s="498"/>
      <c r="N63" s="499"/>
      <c r="O63" s="496"/>
      <c r="P63" s="497"/>
      <c r="Q63" s="497"/>
      <c r="R63" s="498"/>
      <c r="S63" s="498"/>
      <c r="T63" s="498"/>
      <c r="U63" s="498"/>
      <c r="V63" s="498"/>
      <c r="W63" s="498"/>
      <c r="X63" s="498"/>
      <c r="Y63" s="498"/>
      <c r="Z63" s="498"/>
      <c r="AA63" s="499"/>
      <c r="AB63" s="496"/>
      <c r="AC63" s="497"/>
      <c r="AD63" s="497"/>
      <c r="AE63" s="498"/>
      <c r="AF63" s="498"/>
      <c r="AG63" s="498"/>
      <c r="AH63" s="498"/>
      <c r="AI63" s="498"/>
      <c r="AJ63" s="498"/>
      <c r="AK63" s="498"/>
      <c r="AL63" s="498"/>
      <c r="AM63" s="498"/>
      <c r="AN63" s="499"/>
    </row>
    <row r="64" spans="1:42" ht="6" customHeight="1">
      <c r="B64" s="57"/>
      <c r="C64" s="57"/>
      <c r="D64" s="57"/>
      <c r="E64" s="143"/>
      <c r="F64" s="143"/>
      <c r="G64" s="143"/>
      <c r="H64" s="143"/>
      <c r="I64" s="143"/>
      <c r="J64" s="143"/>
      <c r="K64" s="143"/>
      <c r="L64" s="143"/>
      <c r="M64" s="143"/>
      <c r="N64" s="143"/>
      <c r="O64" s="57"/>
      <c r="P64" s="57"/>
      <c r="Q64" s="57"/>
      <c r="R64" s="143"/>
      <c r="S64" s="143"/>
      <c r="T64" s="143"/>
      <c r="U64" s="143"/>
      <c r="V64" s="143"/>
      <c r="W64" s="143"/>
      <c r="X64" s="143"/>
      <c r="Y64" s="143"/>
      <c r="Z64" s="143"/>
      <c r="AA64" s="143"/>
      <c r="AB64" s="57"/>
      <c r="AC64" s="57"/>
      <c r="AD64" s="57"/>
      <c r="AE64" s="143"/>
      <c r="AF64" s="143"/>
      <c r="AG64" s="143"/>
      <c r="AH64" s="143"/>
      <c r="AI64" s="143"/>
      <c r="AJ64" s="143"/>
      <c r="AK64" s="143"/>
      <c r="AL64" s="143"/>
      <c r="AM64" s="143"/>
      <c r="AN64" s="143"/>
    </row>
    <row r="65" spans="1:42" ht="15" customHeight="1">
      <c r="B65" s="211" t="s">
        <v>49</v>
      </c>
    </row>
    <row r="66" spans="1:42" ht="6" customHeight="1"/>
    <row r="67" spans="1:42" ht="6" customHeight="1">
      <c r="A67" s="144"/>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6"/>
    </row>
    <row r="68" spans="1:42" ht="15" customHeight="1">
      <c r="A68" s="52"/>
      <c r="B68" s="448" t="s">
        <v>51</v>
      </c>
      <c r="C68" s="448"/>
      <c r="D68" s="448"/>
      <c r="E68" s="448"/>
      <c r="F68" s="448"/>
      <c r="G68" s="448"/>
      <c r="H68" s="448"/>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54"/>
    </row>
    <row r="69" spans="1:42" ht="15" customHeight="1">
      <c r="A69" s="52"/>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54"/>
    </row>
    <row r="70" spans="1:42" ht="15" customHeight="1">
      <c r="A70" s="52"/>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00" t="str">
        <f>IF('(イ)-①入力表'!$AF$3="","令和　　　年　　　月　　　日",'(イ)-①入力表'!$AF$3)</f>
        <v>　　　年　　　月　　　日</v>
      </c>
      <c r="AB70" s="501"/>
      <c r="AC70" s="501"/>
      <c r="AD70" s="501"/>
      <c r="AE70" s="501"/>
      <c r="AF70" s="501"/>
      <c r="AG70" s="501"/>
      <c r="AH70" s="501"/>
      <c r="AI70" s="501"/>
      <c r="AJ70" s="501"/>
      <c r="AK70" s="501"/>
      <c r="AL70" s="502"/>
      <c r="AM70" s="53"/>
      <c r="AN70" s="53"/>
      <c r="AO70" s="54"/>
      <c r="AP70" s="53"/>
    </row>
    <row r="71" spans="1:42" ht="6" customHeight="1">
      <c r="A71" s="52"/>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4"/>
      <c r="AP71" s="53"/>
    </row>
    <row r="72" spans="1:42" ht="15" customHeight="1">
      <c r="A72" s="52"/>
      <c r="B72" s="53" t="s">
        <v>1</v>
      </c>
      <c r="C72" s="53" t="s">
        <v>2</v>
      </c>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4"/>
      <c r="AP72" s="53"/>
    </row>
    <row r="73" spans="1:42" ht="6" customHeight="1">
      <c r="A73" s="52"/>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4"/>
      <c r="AP73" s="53"/>
    </row>
    <row r="74" spans="1:42" ht="15" customHeight="1">
      <c r="A74" s="52"/>
      <c r="B74" s="53"/>
      <c r="C74" s="53"/>
      <c r="D74" s="53"/>
      <c r="E74" s="53"/>
      <c r="F74" s="214"/>
      <c r="G74" s="53"/>
      <c r="H74" s="53"/>
      <c r="I74" s="53"/>
      <c r="J74" s="53"/>
      <c r="K74" s="53"/>
      <c r="L74" s="53"/>
      <c r="M74" s="53"/>
      <c r="N74" s="53"/>
      <c r="O74" s="53"/>
      <c r="P74" s="53"/>
      <c r="Q74" s="53"/>
      <c r="R74" s="53"/>
      <c r="S74" s="53"/>
      <c r="T74" s="53"/>
      <c r="U74" s="448" t="s">
        <v>3</v>
      </c>
      <c r="V74" s="448"/>
      <c r="W74" s="448"/>
      <c r="X74" s="53"/>
      <c r="Y74" s="53"/>
      <c r="Z74" s="53"/>
      <c r="AA74" s="53"/>
      <c r="AB74" s="53"/>
      <c r="AC74" s="53"/>
      <c r="AD74" s="53"/>
      <c r="AE74" s="53"/>
      <c r="AF74" s="53"/>
      <c r="AG74" s="53"/>
      <c r="AH74" s="53"/>
      <c r="AI74" s="53"/>
      <c r="AJ74" s="53"/>
      <c r="AK74" s="53"/>
      <c r="AL74" s="53"/>
      <c r="AM74" s="53"/>
      <c r="AN74" s="53"/>
      <c r="AO74" s="54"/>
      <c r="AP74" s="53"/>
    </row>
    <row r="75" spans="1:42" ht="6" customHeight="1">
      <c r="A75" s="52"/>
      <c r="B75" s="53"/>
      <c r="C75" s="53"/>
      <c r="D75" s="53"/>
      <c r="E75" s="53"/>
      <c r="F75" s="89"/>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4"/>
      <c r="AP75" s="53"/>
    </row>
    <row r="76" spans="1:42" ht="15" customHeight="1">
      <c r="A76" s="52"/>
      <c r="B76" s="53"/>
      <c r="C76" s="214"/>
      <c r="D76" s="53"/>
      <c r="E76" s="53"/>
      <c r="F76" s="53"/>
      <c r="G76" s="53"/>
      <c r="H76" s="53"/>
      <c r="I76" s="53"/>
      <c r="J76" s="53"/>
      <c r="K76" s="53"/>
      <c r="L76" s="53"/>
      <c r="M76" s="53"/>
      <c r="N76" s="53"/>
      <c r="O76" s="53"/>
      <c r="P76" s="53"/>
      <c r="Q76" s="53"/>
      <c r="R76" s="53"/>
      <c r="S76" s="53"/>
      <c r="T76" s="53"/>
      <c r="U76" s="449" t="s">
        <v>4</v>
      </c>
      <c r="V76" s="449"/>
      <c r="W76" s="449"/>
      <c r="X76" s="503" t="str">
        <f>IF('(イ)-①入力表'!$D$6="","",'(イ)-①入力表'!$D$6)</f>
        <v/>
      </c>
      <c r="Y76" s="503"/>
      <c r="Z76" s="503"/>
      <c r="AA76" s="503"/>
      <c r="AB76" s="503"/>
      <c r="AC76" s="503"/>
      <c r="AD76" s="503"/>
      <c r="AE76" s="503"/>
      <c r="AF76" s="503"/>
      <c r="AG76" s="503"/>
      <c r="AH76" s="503"/>
      <c r="AI76" s="503"/>
      <c r="AJ76" s="503"/>
      <c r="AK76" s="503"/>
      <c r="AL76" s="503"/>
      <c r="AM76" s="55"/>
      <c r="AN76" s="53"/>
      <c r="AO76" s="54"/>
      <c r="AP76" s="53"/>
    </row>
    <row r="77" spans="1:42" ht="15" customHeight="1">
      <c r="A77" s="52"/>
      <c r="B77" s="53"/>
      <c r="C77" s="53"/>
      <c r="D77" s="53"/>
      <c r="E77" s="53"/>
      <c r="F77" s="89"/>
      <c r="G77" s="53"/>
      <c r="H77" s="53"/>
      <c r="I77" s="53"/>
      <c r="J77" s="53"/>
      <c r="K77" s="53"/>
      <c r="L77" s="53"/>
      <c r="M77" s="53"/>
      <c r="N77" s="53"/>
      <c r="O77" s="53"/>
      <c r="P77" s="53"/>
      <c r="Q77" s="53"/>
      <c r="R77" s="53"/>
      <c r="S77" s="53"/>
      <c r="T77" s="53"/>
      <c r="U77" s="53"/>
      <c r="V77" s="53"/>
      <c r="W77" s="53"/>
      <c r="X77" s="495" t="str">
        <f>IF('(イ)-①入力表'!$D$7="","",'(イ)-①入力表'!$D$7)</f>
        <v/>
      </c>
      <c r="Y77" s="495"/>
      <c r="Z77" s="495"/>
      <c r="AA77" s="495"/>
      <c r="AB77" s="495"/>
      <c r="AC77" s="495"/>
      <c r="AD77" s="495"/>
      <c r="AE77" s="495"/>
      <c r="AF77" s="495"/>
      <c r="AG77" s="495"/>
      <c r="AH77" s="495"/>
      <c r="AI77" s="495"/>
      <c r="AJ77" s="495"/>
      <c r="AK77" s="495"/>
      <c r="AL77" s="495"/>
      <c r="AM77" s="53"/>
      <c r="AN77" s="53"/>
      <c r="AO77" s="54"/>
      <c r="AP77" s="53"/>
    </row>
    <row r="78" spans="1:42" ht="15" customHeight="1">
      <c r="A78" s="52"/>
      <c r="B78" s="53"/>
      <c r="C78" s="214"/>
      <c r="D78" s="53"/>
      <c r="E78" s="53"/>
      <c r="F78" s="53"/>
      <c r="G78" s="53"/>
      <c r="H78" s="53"/>
      <c r="I78" s="53"/>
      <c r="J78" s="53"/>
      <c r="K78" s="53"/>
      <c r="L78" s="53"/>
      <c r="M78" s="53"/>
      <c r="N78" s="53"/>
      <c r="O78" s="53"/>
      <c r="P78" s="53"/>
      <c r="Q78" s="53"/>
      <c r="R78" s="53"/>
      <c r="S78" s="53"/>
      <c r="T78" s="53"/>
      <c r="U78" s="449" t="s">
        <v>5</v>
      </c>
      <c r="V78" s="449"/>
      <c r="W78" s="449"/>
      <c r="X78" s="460" t="str">
        <f>IF('(イ)-①入力表'!$D$8="","",'(イ)-①入力表'!$D$8)</f>
        <v/>
      </c>
      <c r="Y78" s="460"/>
      <c r="Z78" s="460"/>
      <c r="AA78" s="460"/>
      <c r="AB78" s="460"/>
      <c r="AC78" s="460"/>
      <c r="AD78" s="460"/>
      <c r="AE78" s="460"/>
      <c r="AF78" s="460"/>
      <c r="AG78" s="460"/>
      <c r="AH78" s="460"/>
      <c r="AI78" s="460"/>
      <c r="AJ78" s="460"/>
      <c r="AK78" s="460"/>
      <c r="AL78" s="56" t="s">
        <v>6</v>
      </c>
      <c r="AM78" s="53"/>
      <c r="AN78" s="53"/>
      <c r="AO78" s="54"/>
      <c r="AP78" s="53"/>
    </row>
    <row r="79" spans="1:42" ht="6" customHeight="1">
      <c r="A79" s="52"/>
      <c r="B79" s="53"/>
      <c r="C79" s="214"/>
      <c r="D79" s="53"/>
      <c r="E79" s="53"/>
      <c r="F79" s="53"/>
      <c r="G79" s="53"/>
      <c r="H79" s="53"/>
      <c r="I79" s="53"/>
      <c r="J79" s="53"/>
      <c r="K79" s="53"/>
      <c r="L79" s="53"/>
      <c r="M79" s="53"/>
      <c r="N79" s="53"/>
      <c r="O79" s="53"/>
      <c r="P79" s="53"/>
      <c r="Q79" s="53"/>
      <c r="R79" s="53"/>
      <c r="S79" s="53"/>
      <c r="T79" s="53"/>
      <c r="U79" s="213"/>
      <c r="V79" s="213"/>
      <c r="W79" s="213"/>
      <c r="X79" s="90"/>
      <c r="Y79" s="90"/>
      <c r="Z79" s="90"/>
      <c r="AA79" s="90"/>
      <c r="AB79" s="90"/>
      <c r="AC79" s="90"/>
      <c r="AD79" s="90"/>
      <c r="AE79" s="90"/>
      <c r="AF79" s="90"/>
      <c r="AG79" s="90"/>
      <c r="AH79" s="90"/>
      <c r="AI79" s="90"/>
      <c r="AJ79" s="90"/>
      <c r="AK79" s="90"/>
      <c r="AL79" s="53"/>
      <c r="AM79" s="53"/>
      <c r="AN79" s="53"/>
      <c r="AO79" s="54"/>
      <c r="AP79" s="53"/>
    </row>
    <row r="80" spans="1:42" ht="15" customHeight="1">
      <c r="A80" s="52"/>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7"/>
      <c r="AL80" s="66"/>
      <c r="AN80" s="53"/>
      <c r="AO80" s="54"/>
      <c r="AP80" s="53"/>
    </row>
    <row r="81" spans="1:42" ht="15" customHeight="1">
      <c r="A81" s="52"/>
      <c r="B81" s="53" t="s">
        <v>7</v>
      </c>
      <c r="C81" s="53"/>
      <c r="D81" s="53"/>
      <c r="E81" s="53"/>
      <c r="F81" s="53"/>
      <c r="G81" s="53"/>
      <c r="H81" s="53"/>
      <c r="I81" s="53"/>
      <c r="J81" s="53"/>
      <c r="K81" s="53"/>
      <c r="L81" s="53"/>
      <c r="M81" s="53"/>
      <c r="N81" s="53"/>
      <c r="O81" s="53"/>
      <c r="P81" s="53"/>
      <c r="Q81" s="53"/>
      <c r="R81" s="53"/>
      <c r="S81" s="53"/>
      <c r="T81" s="53"/>
      <c r="U81" s="53"/>
      <c r="V81" s="53"/>
      <c r="W81" s="53"/>
      <c r="X81" s="53"/>
      <c r="Y81" s="553" t="str">
        <f>IF($Y$21="","",$Y$21)</f>
        <v>売上高の減少</v>
      </c>
      <c r="Z81" s="554"/>
      <c r="AA81" s="554"/>
      <c r="AB81" s="554"/>
      <c r="AC81" s="554"/>
      <c r="AD81" s="554"/>
      <c r="AE81" s="554"/>
      <c r="AF81" s="211" t="s">
        <v>310</v>
      </c>
      <c r="AG81" s="58"/>
      <c r="AI81" s="477" t="s">
        <v>311</v>
      </c>
      <c r="AJ81" s="478"/>
      <c r="AK81" s="478"/>
      <c r="AL81" s="478"/>
      <c r="AM81" s="478"/>
      <c r="AN81" s="478"/>
      <c r="AO81" s="54"/>
      <c r="AP81" s="53"/>
    </row>
    <row r="82" spans="1:42" ht="15" customHeight="1">
      <c r="A82" s="52"/>
      <c r="B82" s="479" t="s">
        <v>312</v>
      </c>
      <c r="C82" s="478"/>
      <c r="D82" s="478"/>
      <c r="E82" s="478"/>
      <c r="F82" s="478"/>
      <c r="G82" s="478"/>
      <c r="H82" s="478"/>
      <c r="I82" s="478"/>
      <c r="J82" s="478"/>
      <c r="K82" s="478"/>
      <c r="L82" s="478"/>
      <c r="M82" s="478"/>
      <c r="N82" s="478"/>
      <c r="O82" s="478"/>
      <c r="P82" s="478"/>
      <c r="Q82" s="478"/>
      <c r="R82" s="478"/>
      <c r="S82" s="478"/>
      <c r="T82" s="478"/>
      <c r="U82" s="478"/>
      <c r="V82" s="478"/>
      <c r="W82" s="478"/>
      <c r="X82" s="478"/>
      <c r="Y82" s="478"/>
      <c r="Z82" s="478"/>
      <c r="AA82" s="478"/>
      <c r="AB82" s="478"/>
      <c r="AC82" s="478"/>
      <c r="AD82" s="478"/>
      <c r="AE82" s="478"/>
      <c r="AF82" s="478"/>
      <c r="AG82" s="478"/>
      <c r="AH82" s="478"/>
      <c r="AI82" s="478"/>
      <c r="AJ82" s="478"/>
      <c r="AK82" s="478"/>
      <c r="AL82" s="478"/>
      <c r="AM82" s="478"/>
      <c r="AN82" s="478"/>
      <c r="AO82" s="54"/>
      <c r="AP82" s="53"/>
    </row>
    <row r="83" spans="1:42" ht="15" customHeight="1">
      <c r="A83" s="52"/>
      <c r="B83" s="53" t="s">
        <v>313</v>
      </c>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7"/>
      <c r="AO83" s="54"/>
      <c r="AP83" s="53"/>
    </row>
    <row r="84" spans="1:42" ht="15" customHeight="1">
      <c r="A84" s="52"/>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7"/>
      <c r="AO84" s="54"/>
      <c r="AP84" s="53"/>
    </row>
    <row r="85" spans="1:42" ht="15" customHeight="1" thickBot="1">
      <c r="A85" s="52"/>
      <c r="B85" s="53" t="s">
        <v>241</v>
      </c>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4"/>
      <c r="AP85" s="53"/>
    </row>
    <row r="86" spans="1:42" ht="40.049999999999997" customHeight="1" thickTop="1" thickBot="1">
      <c r="A86" s="52"/>
      <c r="B86" s="461" t="str">
        <f>IF('(イ)-①入力表'!$C$15="","",'(イ)-①入力表'!$C$15)</f>
        <v/>
      </c>
      <c r="C86" s="462"/>
      <c r="D86" s="462"/>
      <c r="E86" s="463" t="str">
        <f>IF('(イ)-①入力表'!$C$16="","",'(イ)-①入力表'!$C$16)</f>
        <v/>
      </c>
      <c r="F86" s="463"/>
      <c r="G86" s="463"/>
      <c r="H86" s="463"/>
      <c r="I86" s="463"/>
      <c r="J86" s="463"/>
      <c r="K86" s="463"/>
      <c r="L86" s="463"/>
      <c r="M86" s="463"/>
      <c r="N86" s="464"/>
      <c r="O86" s="465" t="str">
        <f>IF('(イ)-①入力表'!$D$15="","",'(イ)-①入力表'!$D$15)</f>
        <v/>
      </c>
      <c r="P86" s="465"/>
      <c r="Q86" s="465"/>
      <c r="R86" s="466" t="str">
        <f>IF('(イ)-①入力表'!$D$16="","",'(イ)-①入力表'!$D$16)</f>
        <v/>
      </c>
      <c r="S86" s="466"/>
      <c r="T86" s="466"/>
      <c r="U86" s="466"/>
      <c r="V86" s="466"/>
      <c r="W86" s="466"/>
      <c r="X86" s="466"/>
      <c r="Y86" s="466"/>
      <c r="Z86" s="466"/>
      <c r="AA86" s="467"/>
      <c r="AB86" s="468" t="str">
        <f>IF('(イ)-①入力表'!$E$15="","",'(イ)-①入力表'!$E$15)</f>
        <v/>
      </c>
      <c r="AC86" s="465"/>
      <c r="AD86" s="465"/>
      <c r="AE86" s="466" t="str">
        <f>IF('(イ)-①入力表'!$E$16="","",'(イ)-①入力表'!$E$16)</f>
        <v/>
      </c>
      <c r="AF86" s="466"/>
      <c r="AG86" s="466"/>
      <c r="AH86" s="466"/>
      <c r="AI86" s="466"/>
      <c r="AJ86" s="466"/>
      <c r="AK86" s="466"/>
      <c r="AL86" s="466"/>
      <c r="AM86" s="466"/>
      <c r="AN86" s="467"/>
      <c r="AO86" s="54"/>
      <c r="AP86" s="53"/>
    </row>
    <row r="87" spans="1:42" ht="40.049999999999997" customHeight="1" thickTop="1">
      <c r="A87" s="52"/>
      <c r="B87" s="469" t="str">
        <f>IF('(イ)-①入力表'!$F$15="","",'(イ)-①入力表'!$F$15)</f>
        <v/>
      </c>
      <c r="C87" s="470"/>
      <c r="D87" s="470"/>
      <c r="E87" s="471" t="str">
        <f>IF('(イ)-①入力表'!$F$16="","",'(イ)-①入力表'!$F$16)</f>
        <v/>
      </c>
      <c r="F87" s="471"/>
      <c r="G87" s="471"/>
      <c r="H87" s="471"/>
      <c r="I87" s="471"/>
      <c r="J87" s="471"/>
      <c r="K87" s="471"/>
      <c r="L87" s="471"/>
      <c r="M87" s="471"/>
      <c r="N87" s="472"/>
      <c r="O87" s="473"/>
      <c r="P87" s="474"/>
      <c r="Q87" s="474"/>
      <c r="R87" s="458"/>
      <c r="S87" s="458"/>
      <c r="T87" s="458"/>
      <c r="U87" s="458"/>
      <c r="V87" s="458"/>
      <c r="W87" s="458"/>
      <c r="X87" s="458"/>
      <c r="Y87" s="458"/>
      <c r="Z87" s="458"/>
      <c r="AA87" s="459"/>
      <c r="AB87" s="473"/>
      <c r="AC87" s="474"/>
      <c r="AD87" s="474"/>
      <c r="AE87" s="458"/>
      <c r="AF87" s="458"/>
      <c r="AG87" s="458"/>
      <c r="AH87" s="458"/>
      <c r="AI87" s="458"/>
      <c r="AJ87" s="458"/>
      <c r="AK87" s="458"/>
      <c r="AL87" s="458"/>
      <c r="AM87" s="458"/>
      <c r="AN87" s="459"/>
      <c r="AO87" s="54"/>
      <c r="AP87" s="53"/>
    </row>
    <row r="88" spans="1:42" ht="15" customHeight="1">
      <c r="A88" s="52"/>
      <c r="B88" s="53" t="s">
        <v>62</v>
      </c>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4"/>
      <c r="AP88" s="53"/>
    </row>
    <row r="89" spans="1:42" ht="15" customHeight="1">
      <c r="A89" s="52"/>
      <c r="B89" s="53" t="s">
        <v>63</v>
      </c>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4"/>
      <c r="AP89" s="53"/>
    </row>
    <row r="90" spans="1:42" ht="15" customHeight="1">
      <c r="A90" s="52"/>
      <c r="B90" s="53" t="s">
        <v>64</v>
      </c>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4"/>
      <c r="AP90" s="53"/>
    </row>
    <row r="91" spans="1:42" ht="15" customHeight="1">
      <c r="A91" s="52"/>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4"/>
    </row>
    <row r="92" spans="1:42" ht="15" customHeight="1">
      <c r="A92" s="91"/>
      <c r="B92" s="448" t="s">
        <v>9</v>
      </c>
      <c r="C92" s="448"/>
      <c r="D92" s="448"/>
      <c r="E92" s="448"/>
      <c r="F92" s="448"/>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8"/>
      <c r="AN92" s="448"/>
      <c r="AO92" s="92"/>
    </row>
    <row r="93" spans="1:42" ht="15" customHeight="1">
      <c r="A93" s="52"/>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4"/>
    </row>
    <row r="94" spans="1:42" ht="15" customHeight="1">
      <c r="A94" s="52" t="s">
        <v>10</v>
      </c>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4"/>
      <c r="AP94" s="53"/>
    </row>
    <row r="95" spans="1:42" ht="6" customHeight="1">
      <c r="A95" s="9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4"/>
    </row>
    <row r="96" spans="1:42" ht="15" customHeight="1">
      <c r="A96" s="93"/>
      <c r="B96" s="53"/>
      <c r="C96" s="53"/>
      <c r="D96" s="53"/>
      <c r="E96" s="53"/>
      <c r="F96" s="449" t="s">
        <v>11</v>
      </c>
      <c r="G96" s="449"/>
      <c r="H96" s="449"/>
      <c r="I96" s="448" t="s">
        <v>12</v>
      </c>
      <c r="J96" s="450">
        <v>100</v>
      </c>
      <c r="K96" s="450"/>
      <c r="L96" s="450"/>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4"/>
    </row>
    <row r="97" spans="1:43" ht="15" customHeight="1">
      <c r="A97" s="93"/>
      <c r="B97" s="214"/>
      <c r="C97" s="53"/>
      <c r="D97" s="53"/>
      <c r="E97" s="53"/>
      <c r="F97" s="53"/>
      <c r="G97" s="53" t="s">
        <v>13</v>
      </c>
      <c r="H97" s="53"/>
      <c r="I97" s="448"/>
      <c r="J97" s="450"/>
      <c r="K97" s="450"/>
      <c r="L97" s="450"/>
      <c r="M97" s="53"/>
      <c r="N97" s="53"/>
      <c r="O97" s="53"/>
      <c r="P97" s="53"/>
      <c r="Q97" s="53"/>
      <c r="R97" s="53"/>
      <c r="S97" s="53"/>
      <c r="T97" s="53"/>
      <c r="U97" s="53"/>
      <c r="V97" s="53"/>
      <c r="W97" s="53"/>
      <c r="X97" s="53"/>
      <c r="Y97" s="45" t="s">
        <v>14</v>
      </c>
      <c r="Z97" s="45"/>
      <c r="AA97" s="45"/>
      <c r="AB97" s="45"/>
      <c r="AC97" s="451" t="str">
        <f>IF($U$176="","",$U$176)</f>
        <v/>
      </c>
      <c r="AD97" s="451"/>
      <c r="AE97" s="451"/>
      <c r="AF97" s="451"/>
      <c r="AG97" s="45" t="s">
        <v>187</v>
      </c>
      <c r="AH97" s="45"/>
      <c r="AI97" s="45"/>
      <c r="AJ97" s="45"/>
      <c r="AK97" s="53"/>
      <c r="AL97" s="53"/>
      <c r="AM97" s="53"/>
      <c r="AN97" s="53"/>
      <c r="AO97" s="54"/>
      <c r="AQ97" s="72" t="str">
        <f>IF($H$174&gt;$AB$174,"※認定不可、売上高が前年同期に比べ増加しています！",IF($U$176&lt;5,"※認定不可、売上高が前年同期間に比べ5%以上減少していません！",""))</f>
        <v/>
      </c>
    </row>
    <row r="98" spans="1:43" ht="6" customHeight="1">
      <c r="A98" s="52"/>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4"/>
    </row>
    <row r="99" spans="1:43" ht="15" customHeight="1">
      <c r="A99" s="52"/>
      <c r="B99" s="53"/>
      <c r="C99" s="53"/>
      <c r="D99" s="53"/>
      <c r="E99" s="214" t="s">
        <v>195</v>
      </c>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4"/>
      <c r="AP99" s="53"/>
      <c r="AQ99" s="53"/>
    </row>
    <row r="100" spans="1:43" ht="15" customHeight="1">
      <c r="A100" s="52"/>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452" t="str">
        <f>IF($H$174="","",$H$174)</f>
        <v/>
      </c>
      <c r="Z100" s="453"/>
      <c r="AA100" s="453"/>
      <c r="AB100" s="453"/>
      <c r="AC100" s="453"/>
      <c r="AD100" s="453"/>
      <c r="AE100" s="453"/>
      <c r="AF100" s="453"/>
      <c r="AG100" s="453"/>
      <c r="AH100" s="453"/>
      <c r="AI100" s="453"/>
      <c r="AJ100" s="45" t="s">
        <v>174</v>
      </c>
      <c r="AK100" s="53"/>
      <c r="AL100" s="53"/>
      <c r="AM100" s="53"/>
      <c r="AN100" s="53"/>
      <c r="AO100" s="54"/>
      <c r="AP100" s="53"/>
    </row>
    <row r="101" spans="1:43" ht="6" customHeight="1">
      <c r="A101" s="52"/>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4"/>
      <c r="AP101" s="53"/>
    </row>
    <row r="102" spans="1:43" ht="15" customHeight="1">
      <c r="A102" s="52"/>
      <c r="B102" s="53"/>
      <c r="C102" s="53"/>
      <c r="D102" s="53"/>
      <c r="E102" s="214" t="s">
        <v>196</v>
      </c>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4"/>
      <c r="AP102" s="53"/>
      <c r="AQ102" s="53"/>
    </row>
    <row r="103" spans="1:43" ht="15" customHeight="1">
      <c r="A103" s="52"/>
      <c r="B103" s="89"/>
      <c r="C103" s="53"/>
      <c r="D103" s="53"/>
      <c r="E103" s="53"/>
      <c r="F103" s="53"/>
      <c r="G103" s="53"/>
      <c r="H103" s="53"/>
      <c r="I103" s="53"/>
      <c r="J103" s="53"/>
      <c r="K103" s="53"/>
      <c r="L103" s="53"/>
      <c r="M103" s="53"/>
      <c r="N103" s="53"/>
      <c r="O103" s="53"/>
      <c r="P103" s="53"/>
      <c r="Q103" s="53"/>
      <c r="R103" s="53"/>
      <c r="S103" s="53"/>
      <c r="T103" s="53"/>
      <c r="U103" s="53"/>
      <c r="V103" s="53"/>
      <c r="W103" s="53"/>
      <c r="X103" s="53"/>
      <c r="Y103" s="452" t="str">
        <f>IF($AB$174="","",$AB$174)</f>
        <v/>
      </c>
      <c r="Z103" s="453"/>
      <c r="AA103" s="453"/>
      <c r="AB103" s="453"/>
      <c r="AC103" s="453"/>
      <c r="AD103" s="453"/>
      <c r="AE103" s="453"/>
      <c r="AF103" s="453"/>
      <c r="AG103" s="453"/>
      <c r="AH103" s="453"/>
      <c r="AI103" s="453"/>
      <c r="AJ103" s="45" t="s">
        <v>174</v>
      </c>
      <c r="AK103" s="53"/>
      <c r="AL103" s="53"/>
      <c r="AM103" s="53"/>
      <c r="AN103" s="53"/>
      <c r="AO103" s="54"/>
    </row>
    <row r="104" spans="1:43" ht="6" customHeight="1">
      <c r="A104" s="52"/>
      <c r="B104" s="89"/>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4"/>
    </row>
    <row r="105" spans="1:43" ht="15" customHeight="1">
      <c r="A105" s="287" t="s">
        <v>19</v>
      </c>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53"/>
    </row>
    <row r="106" spans="1:43" ht="15" customHeight="1">
      <c r="A106" s="288" t="s">
        <v>197</v>
      </c>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row>
    <row r="107" spans="1:43" ht="15" customHeight="1">
      <c r="A107" s="288" t="s">
        <v>17</v>
      </c>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row>
    <row r="108" spans="1:43" ht="15" customHeight="1">
      <c r="A108" s="288" t="s">
        <v>16</v>
      </c>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row>
    <row r="109" spans="1:43" ht="30" customHeight="1">
      <c r="A109" s="454" t="s">
        <v>20</v>
      </c>
      <c r="B109" s="454"/>
      <c r="C109" s="454"/>
      <c r="D109" s="454"/>
      <c r="E109" s="454"/>
      <c r="F109" s="454"/>
      <c r="G109" s="454"/>
      <c r="H109" s="454"/>
      <c r="I109" s="454"/>
      <c r="J109" s="454"/>
      <c r="K109" s="454"/>
      <c r="L109" s="454"/>
      <c r="M109" s="454"/>
      <c r="N109" s="454"/>
      <c r="O109" s="454"/>
      <c r="P109" s="454"/>
      <c r="Q109" s="454"/>
      <c r="R109" s="454"/>
      <c r="S109" s="454"/>
      <c r="T109" s="454"/>
      <c r="U109" s="454"/>
      <c r="V109" s="454"/>
      <c r="W109" s="454"/>
      <c r="X109" s="454"/>
      <c r="Y109" s="454"/>
      <c r="Z109" s="454"/>
      <c r="AA109" s="454"/>
      <c r="AB109" s="454"/>
      <c r="AC109" s="454"/>
      <c r="AD109" s="454"/>
      <c r="AE109" s="454"/>
      <c r="AF109" s="454"/>
      <c r="AG109" s="454"/>
      <c r="AH109" s="454"/>
      <c r="AI109" s="454"/>
      <c r="AJ109" s="454"/>
      <c r="AK109" s="454"/>
      <c r="AL109" s="454"/>
      <c r="AM109" s="454"/>
      <c r="AN109" s="454"/>
      <c r="AO109" s="94"/>
    </row>
    <row r="110" spans="1:43" ht="6" customHeight="1">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row>
    <row r="111" spans="1:43" ht="15" customHeight="1">
      <c r="A111" s="455"/>
      <c r="B111" s="456"/>
      <c r="C111" s="457" t="s">
        <v>21</v>
      </c>
      <c r="D111" s="457"/>
      <c r="E111" s="457"/>
      <c r="F111" s="457"/>
      <c r="G111" s="457"/>
      <c r="H111" s="446"/>
      <c r="I111" s="446"/>
      <c r="J111" s="446"/>
      <c r="K111" s="446"/>
      <c r="L111" s="6" t="s">
        <v>22</v>
      </c>
    </row>
    <row r="112" spans="1:43" ht="6" customHeight="1">
      <c r="L112" s="64"/>
    </row>
    <row r="113" spans="1:42" ht="15" customHeight="1">
      <c r="B113" s="447" t="s">
        <v>23</v>
      </c>
      <c r="C113" s="447"/>
      <c r="D113" s="447"/>
      <c r="E113" s="447"/>
      <c r="F113" s="447"/>
      <c r="G113" s="447"/>
      <c r="H113" s="447"/>
      <c r="I113" s="447"/>
      <c r="J113" s="447"/>
      <c r="K113" s="447"/>
      <c r="L113" s="447"/>
      <c r="M113" s="446"/>
    </row>
    <row r="114" spans="1:42" ht="6" customHeight="1"/>
    <row r="115" spans="1:42" ht="15" customHeight="1">
      <c r="B115" s="211" t="s">
        <v>24</v>
      </c>
    </row>
    <row r="116" spans="1:42" ht="6" customHeight="1"/>
    <row r="117" spans="1:42" ht="15" customHeight="1">
      <c r="A117" s="212" t="s">
        <v>25</v>
      </c>
      <c r="B117" s="45"/>
      <c r="C117" s="45"/>
      <c r="D117" s="45"/>
      <c r="E117" s="45"/>
      <c r="F117" s="45"/>
      <c r="G117" s="45"/>
      <c r="H117" s="45"/>
      <c r="I117" s="45"/>
      <c r="J117" s="45"/>
      <c r="K117" s="443" t="s">
        <v>26</v>
      </c>
      <c r="L117" s="443"/>
      <c r="M117" s="443"/>
      <c r="N117" s="443"/>
      <c r="O117" s="443"/>
      <c r="P117" s="443"/>
      <c r="Q117" s="443"/>
      <c r="R117" s="443"/>
      <c r="S117" s="443"/>
      <c r="T117" s="443"/>
      <c r="U117" s="443"/>
      <c r="V117" s="443"/>
      <c r="W117" s="443"/>
      <c r="X117" s="444" t="s">
        <v>27</v>
      </c>
      <c r="Y117" s="444"/>
      <c r="Z117" s="443" t="s">
        <v>26</v>
      </c>
      <c r="AA117" s="443"/>
      <c r="AB117" s="443"/>
      <c r="AC117" s="443"/>
      <c r="AD117" s="443"/>
      <c r="AE117" s="443"/>
      <c r="AF117" s="443"/>
      <c r="AG117" s="443"/>
      <c r="AH117" s="443"/>
      <c r="AI117" s="443"/>
      <c r="AJ117" s="443"/>
      <c r="AK117" s="443"/>
      <c r="AL117" s="443"/>
      <c r="AM117" s="445" t="s">
        <v>28</v>
      </c>
      <c r="AN117" s="445"/>
      <c r="AO117" s="53"/>
    </row>
    <row r="118" spans="1:42" ht="15" customHeight="1">
      <c r="A118" s="65"/>
    </row>
    <row r="119" spans="1:42" ht="15" customHeight="1">
      <c r="AA119" s="446" t="s">
        <v>29</v>
      </c>
      <c r="AB119" s="446"/>
      <c r="AC119" s="446"/>
      <c r="AD119" s="446"/>
      <c r="AE119" s="446"/>
      <c r="AF119" s="446"/>
      <c r="AG119" s="446"/>
      <c r="AH119" s="446"/>
      <c r="AI119" s="446"/>
      <c r="AJ119" s="446"/>
      <c r="AK119" s="446"/>
      <c r="AL119" s="446"/>
    </row>
    <row r="121" spans="1:42" ht="15" customHeight="1">
      <c r="AO121" s="215" t="s">
        <v>340</v>
      </c>
    </row>
    <row r="122" spans="1:42" ht="6" customHeight="1">
      <c r="AO122" s="215"/>
    </row>
    <row r="123" spans="1:42" ht="15" customHeight="1">
      <c r="A123" s="445" t="s">
        <v>166</v>
      </c>
      <c r="B123" s="507"/>
      <c r="C123" s="507"/>
      <c r="D123" s="507"/>
      <c r="E123" s="507"/>
      <c r="F123" s="503" t="str">
        <f>IF(OR('(イ)-①入力表'!$D$7="",'(イ)-①入力表'!$D$8=""),"",'(イ)-①入力表'!$D$7&amp;"　　"&amp;'(イ)-①入力表'!$D$8)</f>
        <v/>
      </c>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3"/>
      <c r="AJ123" s="53"/>
      <c r="AK123" s="53"/>
      <c r="AL123" s="53"/>
      <c r="AM123" s="53"/>
      <c r="AN123" s="53"/>
      <c r="AO123" s="53"/>
      <c r="AP123" s="53"/>
    </row>
    <row r="124" spans="1:42" ht="15" customHeight="1">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row>
    <row r="125" spans="1:42" ht="15" customHeight="1">
      <c r="A125" s="53" t="s">
        <v>167</v>
      </c>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7"/>
      <c r="AO125" s="53"/>
      <c r="AP125" s="53"/>
    </row>
    <row r="126" spans="1:42" ht="40.049999999999997" customHeight="1">
      <c r="A126" s="510" t="s">
        <v>168</v>
      </c>
      <c r="B126" s="511"/>
      <c r="C126" s="511"/>
      <c r="D126" s="511"/>
      <c r="E126" s="511"/>
      <c r="F126" s="511"/>
      <c r="G126" s="511"/>
      <c r="H126" s="511"/>
      <c r="I126" s="511"/>
      <c r="J126" s="511"/>
      <c r="K126" s="511"/>
      <c r="L126" s="511"/>
      <c r="M126" s="511"/>
      <c r="N126" s="511"/>
      <c r="O126" s="511"/>
      <c r="P126" s="511"/>
      <c r="Q126" s="511"/>
      <c r="R126" s="511"/>
      <c r="S126" s="511"/>
      <c r="T126" s="511"/>
      <c r="U126" s="510" t="s">
        <v>215</v>
      </c>
      <c r="V126" s="511"/>
      <c r="W126" s="511"/>
      <c r="X126" s="511"/>
      <c r="Y126" s="511"/>
      <c r="Z126" s="511"/>
      <c r="AA126" s="511"/>
      <c r="AB126" s="511"/>
      <c r="AC126" s="511"/>
      <c r="AD126" s="511"/>
      <c r="AE126" s="510" t="s">
        <v>169</v>
      </c>
      <c r="AF126" s="511"/>
      <c r="AG126" s="511"/>
      <c r="AH126" s="511"/>
      <c r="AI126" s="511"/>
      <c r="AJ126" s="511"/>
      <c r="AK126" s="511"/>
      <c r="AL126" s="511"/>
      <c r="AM126" s="511"/>
      <c r="AN126" s="511"/>
      <c r="AO126" s="53"/>
      <c r="AP126" s="53"/>
    </row>
    <row r="127" spans="1:42" ht="40.049999999999997" customHeight="1">
      <c r="A127" s="508" t="str">
        <f>IF('(イ)-①入力表'!$C$15="","",'(イ)-①入力表'!$C$15)</f>
        <v/>
      </c>
      <c r="B127" s="509"/>
      <c r="C127" s="509"/>
      <c r="D127" s="509"/>
      <c r="E127" s="509"/>
      <c r="F127" s="484" t="str">
        <f>IF('(イ)-①入力表'!$C$16="","",'(イ)-①入力表'!$C$16)</f>
        <v/>
      </c>
      <c r="G127" s="484"/>
      <c r="H127" s="484"/>
      <c r="I127" s="484"/>
      <c r="J127" s="484"/>
      <c r="K127" s="484"/>
      <c r="L127" s="484"/>
      <c r="M127" s="484"/>
      <c r="N127" s="484"/>
      <c r="O127" s="484"/>
      <c r="P127" s="484"/>
      <c r="Q127" s="484"/>
      <c r="R127" s="484"/>
      <c r="S127" s="484"/>
      <c r="T127" s="485"/>
      <c r="U127" s="504" t="str">
        <f>IF('(イ)-①入力表'!$C$34="","",'(イ)-①入力表'!$C$34)</f>
        <v/>
      </c>
      <c r="V127" s="505"/>
      <c r="W127" s="505"/>
      <c r="X127" s="505"/>
      <c r="Y127" s="505"/>
      <c r="Z127" s="505"/>
      <c r="AA127" s="505"/>
      <c r="AB127" s="506"/>
      <c r="AC127" s="480" t="s">
        <v>305</v>
      </c>
      <c r="AD127" s="481"/>
      <c r="AE127" s="482" t="str">
        <f>IF('(イ)-①入力表'!$C$35="","",'(イ)-①入力表'!$C$35)</f>
        <v/>
      </c>
      <c r="AF127" s="483"/>
      <c r="AG127" s="483"/>
      <c r="AH127" s="483"/>
      <c r="AI127" s="483"/>
      <c r="AJ127" s="483"/>
      <c r="AK127" s="483"/>
      <c r="AL127" s="483"/>
      <c r="AM127" s="480" t="s">
        <v>306</v>
      </c>
      <c r="AN127" s="481"/>
      <c r="AO127" s="53"/>
      <c r="AP127" s="53"/>
    </row>
    <row r="128" spans="1:42" ht="40.049999999999997" customHeight="1">
      <c r="A128" s="508" t="str">
        <f>IF('(イ)-①入力表'!$D$15="","",'(イ)-①入力表'!$D$15)</f>
        <v/>
      </c>
      <c r="B128" s="509"/>
      <c r="C128" s="509"/>
      <c r="D128" s="509"/>
      <c r="E128" s="509"/>
      <c r="F128" s="484" t="str">
        <f>IF('(イ)-①入力表'!$D$16="","",'(イ)-①入力表'!$D$16)</f>
        <v/>
      </c>
      <c r="G128" s="484"/>
      <c r="H128" s="484"/>
      <c r="I128" s="484"/>
      <c r="J128" s="484"/>
      <c r="K128" s="484"/>
      <c r="L128" s="484"/>
      <c r="M128" s="484"/>
      <c r="N128" s="484"/>
      <c r="O128" s="484"/>
      <c r="P128" s="484"/>
      <c r="Q128" s="484"/>
      <c r="R128" s="484"/>
      <c r="S128" s="484"/>
      <c r="T128" s="485"/>
      <c r="U128" s="504" t="str">
        <f>IF('(イ)-①入力表'!$D$34="","",'(イ)-①入力表'!$D$34)</f>
        <v/>
      </c>
      <c r="V128" s="505"/>
      <c r="W128" s="505"/>
      <c r="X128" s="505"/>
      <c r="Y128" s="505"/>
      <c r="Z128" s="505"/>
      <c r="AA128" s="505"/>
      <c r="AB128" s="506"/>
      <c r="AC128" s="480" t="s">
        <v>305</v>
      </c>
      <c r="AD128" s="481"/>
      <c r="AE128" s="482" t="str">
        <f>IF('(イ)-①入力表'!$D$35="","",'(イ)-①入力表'!$D$35)</f>
        <v/>
      </c>
      <c r="AF128" s="483"/>
      <c r="AG128" s="483"/>
      <c r="AH128" s="483"/>
      <c r="AI128" s="483"/>
      <c r="AJ128" s="483"/>
      <c r="AK128" s="483"/>
      <c r="AL128" s="483"/>
      <c r="AM128" s="480" t="s">
        <v>306</v>
      </c>
      <c r="AN128" s="481"/>
      <c r="AO128" s="53"/>
    </row>
    <row r="129" spans="1:43" ht="40.049999999999997" customHeight="1">
      <c r="A129" s="508" t="str">
        <f>IF('(イ)-①入力表'!$E$15="","",'(イ)-①入力表'!$E$15)</f>
        <v/>
      </c>
      <c r="B129" s="509"/>
      <c r="C129" s="509"/>
      <c r="D129" s="509"/>
      <c r="E129" s="509"/>
      <c r="F129" s="484" t="str">
        <f>IF('(イ)-①入力表'!$E$16="","",'(イ)-①入力表'!$E$16)</f>
        <v/>
      </c>
      <c r="G129" s="484"/>
      <c r="H129" s="484"/>
      <c r="I129" s="484"/>
      <c r="J129" s="484"/>
      <c r="K129" s="484"/>
      <c r="L129" s="484"/>
      <c r="M129" s="484"/>
      <c r="N129" s="484"/>
      <c r="O129" s="484"/>
      <c r="P129" s="484"/>
      <c r="Q129" s="484"/>
      <c r="R129" s="484"/>
      <c r="S129" s="484"/>
      <c r="T129" s="485"/>
      <c r="U129" s="504" t="str">
        <f>IF('(イ)-①入力表'!$E$34="","",'(イ)-①入力表'!$E$34)</f>
        <v/>
      </c>
      <c r="V129" s="505"/>
      <c r="W129" s="505"/>
      <c r="X129" s="505"/>
      <c r="Y129" s="505"/>
      <c r="Z129" s="505"/>
      <c r="AA129" s="505"/>
      <c r="AB129" s="506"/>
      <c r="AC129" s="480" t="s">
        <v>305</v>
      </c>
      <c r="AD129" s="481"/>
      <c r="AE129" s="482" t="str">
        <f>IF('(イ)-①入力表'!$E$35="","",'(イ)-①入力表'!$E$35)</f>
        <v/>
      </c>
      <c r="AF129" s="483"/>
      <c r="AG129" s="483"/>
      <c r="AH129" s="483"/>
      <c r="AI129" s="483"/>
      <c r="AJ129" s="483"/>
      <c r="AK129" s="483"/>
      <c r="AL129" s="483"/>
      <c r="AM129" s="480" t="s">
        <v>306</v>
      </c>
      <c r="AN129" s="481"/>
      <c r="AO129" s="53"/>
    </row>
    <row r="130" spans="1:43" ht="40.049999999999997" customHeight="1">
      <c r="A130" s="508" t="str">
        <f>IF('(イ)-①入力表'!$F$15="","",'(イ)-①入力表'!$F$15)</f>
        <v/>
      </c>
      <c r="B130" s="509"/>
      <c r="C130" s="509"/>
      <c r="D130" s="509"/>
      <c r="E130" s="509"/>
      <c r="F130" s="484" t="str">
        <f>IF('(イ)-①入力表'!$F$16="","",'(イ)-①入力表'!$F$16)</f>
        <v/>
      </c>
      <c r="G130" s="484"/>
      <c r="H130" s="484"/>
      <c r="I130" s="484"/>
      <c r="J130" s="484"/>
      <c r="K130" s="484"/>
      <c r="L130" s="484"/>
      <c r="M130" s="484"/>
      <c r="N130" s="484"/>
      <c r="O130" s="484"/>
      <c r="P130" s="484"/>
      <c r="Q130" s="484"/>
      <c r="R130" s="484"/>
      <c r="S130" s="484"/>
      <c r="T130" s="485"/>
      <c r="U130" s="504" t="str">
        <f>IF('(イ)-①入力表'!$F$34="","",'(イ)-①入力表'!$F$34)</f>
        <v/>
      </c>
      <c r="V130" s="505"/>
      <c r="W130" s="505"/>
      <c r="X130" s="505"/>
      <c r="Y130" s="505"/>
      <c r="Z130" s="505"/>
      <c r="AA130" s="505"/>
      <c r="AB130" s="506"/>
      <c r="AC130" s="480" t="s">
        <v>305</v>
      </c>
      <c r="AD130" s="481"/>
      <c r="AE130" s="482" t="str">
        <f>IF('(イ)-①入力表'!$F$35="","",'(イ)-①入力表'!$F$35)</f>
        <v/>
      </c>
      <c r="AF130" s="483"/>
      <c r="AG130" s="483"/>
      <c r="AH130" s="483"/>
      <c r="AI130" s="483"/>
      <c r="AJ130" s="483"/>
      <c r="AK130" s="483"/>
      <c r="AL130" s="483"/>
      <c r="AM130" s="480" t="s">
        <v>306</v>
      </c>
      <c r="AN130" s="481"/>
      <c r="AO130" s="53"/>
    </row>
    <row r="131" spans="1:43" ht="40.049999999999997" customHeight="1">
      <c r="A131" s="527" t="s">
        <v>170</v>
      </c>
      <c r="B131" s="528"/>
      <c r="C131" s="528"/>
      <c r="D131" s="528"/>
      <c r="E131" s="528"/>
      <c r="F131" s="528"/>
      <c r="G131" s="528"/>
      <c r="H131" s="528"/>
      <c r="I131" s="528"/>
      <c r="J131" s="528"/>
      <c r="K131" s="528"/>
      <c r="L131" s="528"/>
      <c r="M131" s="528"/>
      <c r="N131" s="528"/>
      <c r="O131" s="528"/>
      <c r="P131" s="528"/>
      <c r="Q131" s="528"/>
      <c r="R131" s="528"/>
      <c r="S131" s="528"/>
      <c r="T131" s="529"/>
      <c r="U131" s="504" t="str">
        <f>IF(SUM($U$127:$AD$130)=0,"",SUM($U$127:$AD$130))</f>
        <v/>
      </c>
      <c r="V131" s="505"/>
      <c r="W131" s="505"/>
      <c r="X131" s="505"/>
      <c r="Y131" s="505"/>
      <c r="Z131" s="505"/>
      <c r="AA131" s="505"/>
      <c r="AB131" s="506"/>
      <c r="AC131" s="480" t="s">
        <v>305</v>
      </c>
      <c r="AD131" s="481"/>
      <c r="AE131" s="482" t="str">
        <f>IF(SUM($AE$127:$AN$130)=0,"",SUM($AE$127:$AN$130))</f>
        <v/>
      </c>
      <c r="AF131" s="483"/>
      <c r="AG131" s="483"/>
      <c r="AH131" s="483"/>
      <c r="AI131" s="483"/>
      <c r="AJ131" s="483"/>
      <c r="AK131" s="483"/>
      <c r="AL131" s="483"/>
      <c r="AM131" s="480" t="s">
        <v>306</v>
      </c>
      <c r="AN131" s="481"/>
      <c r="AO131" s="53"/>
    </row>
    <row r="132" spans="1:43" ht="30" customHeight="1">
      <c r="A132" s="525" t="s">
        <v>171</v>
      </c>
      <c r="B132" s="526"/>
      <c r="C132" s="526"/>
      <c r="D132" s="526"/>
      <c r="E132" s="526"/>
      <c r="F132" s="526"/>
      <c r="G132" s="526"/>
      <c r="H132" s="526"/>
      <c r="I132" s="526"/>
      <c r="J132" s="526"/>
      <c r="K132" s="526"/>
      <c r="L132" s="526"/>
      <c r="M132" s="526"/>
      <c r="N132" s="526"/>
      <c r="O132" s="526"/>
      <c r="P132" s="526"/>
      <c r="Q132" s="526"/>
      <c r="R132" s="526"/>
      <c r="S132" s="526"/>
      <c r="T132" s="526"/>
      <c r="U132" s="526"/>
      <c r="V132" s="526"/>
      <c r="W132" s="526"/>
      <c r="X132" s="526"/>
      <c r="Y132" s="526"/>
      <c r="Z132" s="526"/>
      <c r="AA132" s="526"/>
      <c r="AB132" s="526"/>
      <c r="AC132" s="526"/>
      <c r="AD132" s="526"/>
      <c r="AE132" s="526"/>
      <c r="AF132" s="526"/>
      <c r="AG132" s="526"/>
      <c r="AH132" s="526"/>
      <c r="AI132" s="526"/>
      <c r="AJ132" s="526"/>
      <c r="AK132" s="526"/>
      <c r="AL132" s="526"/>
      <c r="AM132" s="526"/>
      <c r="AN132" s="526"/>
      <c r="AO132" s="53"/>
    </row>
    <row r="133" spans="1:43" ht="15" customHeight="1">
      <c r="A133" s="232" t="s">
        <v>267</v>
      </c>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row>
    <row r="134" spans="1:43" ht="15" customHeight="1">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row>
    <row r="135" spans="1:43" ht="15" customHeight="1">
      <c r="A135" s="232" t="s">
        <v>30</v>
      </c>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row>
    <row r="136" spans="1:43" ht="30" customHeight="1">
      <c r="A136" s="535" t="s">
        <v>172</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7"/>
      <c r="AA136" s="538" t="str">
        <f>IF($H$174="","",$H$174)</f>
        <v/>
      </c>
      <c r="AB136" s="539"/>
      <c r="AC136" s="539"/>
      <c r="AD136" s="539"/>
      <c r="AE136" s="539"/>
      <c r="AF136" s="539"/>
      <c r="AG136" s="539"/>
      <c r="AH136" s="539"/>
      <c r="AI136" s="539"/>
      <c r="AJ136" s="539"/>
      <c r="AK136" s="539"/>
      <c r="AL136" s="539"/>
      <c r="AM136" s="480" t="s">
        <v>305</v>
      </c>
      <c r="AN136" s="530"/>
      <c r="AO136" s="53"/>
    </row>
    <row r="137" spans="1:43" ht="15" customHeight="1">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row>
    <row r="138" spans="1:43" ht="15" customHeight="1">
      <c r="A138" s="232" t="s">
        <v>31</v>
      </c>
    </row>
    <row r="139" spans="1:43" ht="30" customHeight="1">
      <c r="A139" s="535" t="s">
        <v>173</v>
      </c>
      <c r="B139" s="536"/>
      <c r="C139" s="536"/>
      <c r="D139" s="536"/>
      <c r="E139" s="536"/>
      <c r="F139" s="536"/>
      <c r="G139" s="536"/>
      <c r="H139" s="536"/>
      <c r="I139" s="536"/>
      <c r="J139" s="536"/>
      <c r="K139" s="536"/>
      <c r="L139" s="536"/>
      <c r="M139" s="536"/>
      <c r="N139" s="536"/>
      <c r="O139" s="536"/>
      <c r="P139" s="536"/>
      <c r="Q139" s="536"/>
      <c r="R139" s="536"/>
      <c r="S139" s="536"/>
      <c r="T139" s="536"/>
      <c r="U139" s="536"/>
      <c r="V139" s="536"/>
      <c r="W139" s="536"/>
      <c r="X139" s="536"/>
      <c r="Y139" s="536"/>
      <c r="Z139" s="537"/>
      <c r="AA139" s="538" t="str">
        <f>IF($AB$174="","",$AB$174)</f>
        <v/>
      </c>
      <c r="AB139" s="539"/>
      <c r="AC139" s="539"/>
      <c r="AD139" s="539"/>
      <c r="AE139" s="539"/>
      <c r="AF139" s="539"/>
      <c r="AG139" s="539"/>
      <c r="AH139" s="539"/>
      <c r="AI139" s="539"/>
      <c r="AJ139" s="539"/>
      <c r="AK139" s="539"/>
      <c r="AL139" s="539"/>
      <c r="AM139" s="480" t="s">
        <v>305</v>
      </c>
      <c r="AN139" s="530"/>
    </row>
    <row r="141" spans="1:43" ht="15" customHeight="1">
      <c r="A141" s="232" t="s">
        <v>58</v>
      </c>
    </row>
    <row r="142" spans="1:43" ht="6" customHeight="1"/>
    <row r="143" spans="1:43" ht="15" customHeight="1">
      <c r="A143" s="518" t="s">
        <v>32</v>
      </c>
      <c r="B143" s="519"/>
      <c r="C143" s="519"/>
      <c r="D143" s="519"/>
      <c r="E143" s="519"/>
      <c r="F143" s="514" t="str">
        <f>IF($AB$174="","",$AB$174)</f>
        <v/>
      </c>
      <c r="G143" s="515"/>
      <c r="H143" s="515"/>
      <c r="I143" s="515"/>
      <c r="J143" s="515"/>
      <c r="K143" s="515"/>
      <c r="L143" s="515"/>
      <c r="M143" s="515"/>
      <c r="N143" s="531" t="s">
        <v>307</v>
      </c>
      <c r="O143" s="532"/>
      <c r="P143" s="532"/>
      <c r="Q143" s="532"/>
      <c r="R143" s="533" t="str">
        <f>IF($H$174="","",$H$174)</f>
        <v/>
      </c>
      <c r="S143" s="534"/>
      <c r="T143" s="534"/>
      <c r="U143" s="534"/>
      <c r="V143" s="534"/>
      <c r="W143" s="534"/>
      <c r="X143" s="534"/>
      <c r="Y143" s="534"/>
      <c r="Z143" s="289" t="s">
        <v>259</v>
      </c>
      <c r="AA143" s="520" t="s">
        <v>33</v>
      </c>
      <c r="AB143" s="513"/>
      <c r="AC143" s="513"/>
      <c r="AD143" s="513"/>
      <c r="AE143" s="513"/>
      <c r="AF143" s="521" t="str">
        <f>IF($U$176="","",$U$176)</f>
        <v/>
      </c>
      <c r="AG143" s="522"/>
      <c r="AH143" s="522"/>
      <c r="AI143" s="522"/>
      <c r="AJ143" s="522"/>
      <c r="AK143" s="523" t="s">
        <v>176</v>
      </c>
      <c r="AL143" s="524"/>
      <c r="AQ143" s="72" t="str">
        <f>IF($H$174&gt;$AB$174,"※認定不可、売上高が前年同期に比べ増加しています！",IF($U$176&lt;5,"※認定不可、売上高が前年同期間に比べ5%以上減少していません！",""))</f>
        <v/>
      </c>
    </row>
    <row r="144" spans="1:43" ht="15" customHeight="1">
      <c r="G144" s="512" t="s">
        <v>32</v>
      </c>
      <c r="H144" s="513"/>
      <c r="I144" s="513"/>
      <c r="J144" s="513"/>
      <c r="K144" s="513"/>
      <c r="L144" s="516" t="str">
        <f>IF($AB$174="","",$AB$174)</f>
        <v/>
      </c>
      <c r="M144" s="517"/>
      <c r="N144" s="517"/>
      <c r="O144" s="517"/>
      <c r="P144" s="517"/>
      <c r="Q144" s="517"/>
      <c r="R144" s="517"/>
      <c r="S144" s="517"/>
      <c r="T144" s="291" t="s">
        <v>259</v>
      </c>
      <c r="AA144" s="513"/>
      <c r="AB144" s="513"/>
      <c r="AC144" s="513"/>
      <c r="AD144" s="513"/>
      <c r="AE144" s="513"/>
      <c r="AF144" s="522"/>
      <c r="AG144" s="522"/>
      <c r="AH144" s="522"/>
      <c r="AI144" s="522"/>
      <c r="AJ144" s="522"/>
      <c r="AK144" s="524"/>
      <c r="AL144" s="524"/>
    </row>
    <row r="145" spans="1:41" ht="6" customHeight="1"/>
    <row r="146" spans="1:41" ht="45" customHeight="1">
      <c r="A146" s="559" t="s">
        <v>280</v>
      </c>
      <c r="B146" s="526"/>
      <c r="C146" s="526"/>
      <c r="D146" s="526"/>
      <c r="E146" s="526"/>
      <c r="F146" s="526"/>
      <c r="G146" s="526"/>
      <c r="H146" s="526"/>
      <c r="I146" s="526"/>
      <c r="J146" s="526"/>
      <c r="K146" s="526"/>
      <c r="L146" s="526"/>
      <c r="M146" s="526"/>
      <c r="N146" s="526"/>
      <c r="O146" s="526"/>
      <c r="P146" s="526"/>
      <c r="Q146" s="526"/>
      <c r="R146" s="526"/>
      <c r="S146" s="526"/>
      <c r="T146" s="526"/>
      <c r="U146" s="526"/>
      <c r="V146" s="526"/>
      <c r="W146" s="526"/>
      <c r="X146" s="526"/>
      <c r="Y146" s="526"/>
      <c r="Z146" s="526"/>
      <c r="AA146" s="526"/>
      <c r="AB146" s="526"/>
      <c r="AC146" s="526"/>
      <c r="AD146" s="526"/>
      <c r="AE146" s="526"/>
      <c r="AF146" s="526"/>
      <c r="AG146" s="526"/>
      <c r="AH146" s="526"/>
      <c r="AI146" s="526"/>
      <c r="AJ146" s="526"/>
      <c r="AK146" s="526"/>
      <c r="AL146" s="526"/>
      <c r="AM146" s="526"/>
      <c r="AN146" s="526"/>
    </row>
    <row r="147" spans="1:41" ht="15" customHeight="1">
      <c r="A147" s="292"/>
      <c r="B147" s="293"/>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293"/>
      <c r="AM147" s="293"/>
      <c r="AN147" s="293"/>
    </row>
    <row r="148" spans="1:41" s="7" customFormat="1" ht="25.05" customHeight="1">
      <c r="A148" s="552" t="str">
        <f>IF('(イ)-①入力表'!$AF$3="","令和　　　年　　　月　　　日",'(イ)-①入力表'!$AF$3)</f>
        <v>　　　年　　　月　　　日</v>
      </c>
      <c r="B148" s="552"/>
      <c r="C148" s="552"/>
      <c r="D148" s="552"/>
      <c r="E148" s="552"/>
      <c r="F148" s="552"/>
      <c r="G148" s="552"/>
      <c r="H148" s="552"/>
      <c r="I148" s="552"/>
      <c r="J148" s="552"/>
      <c r="K148" s="552"/>
      <c r="L148" s="552"/>
      <c r="M148" s="217"/>
      <c r="N148" s="217"/>
      <c r="O148" s="217"/>
      <c r="P148" s="217"/>
      <c r="Q148" s="217"/>
      <c r="R148" s="217"/>
      <c r="S148" s="217"/>
      <c r="T148" s="217"/>
      <c r="U148" s="217"/>
      <c r="V148" s="217"/>
      <c r="W148" s="217"/>
      <c r="X148" s="217"/>
      <c r="Y148" s="217"/>
      <c r="Z148" s="217"/>
      <c r="AA148" s="217"/>
      <c r="AB148" s="217"/>
      <c r="AC148" s="217"/>
      <c r="AD148" s="217"/>
      <c r="AE148" s="217"/>
      <c r="AF148" s="217"/>
      <c r="AG148" s="217"/>
      <c r="AH148" s="217"/>
      <c r="AI148" s="217"/>
      <c r="AJ148" s="217"/>
      <c r="AK148" s="217"/>
      <c r="AL148" s="217"/>
      <c r="AM148" s="217"/>
      <c r="AN148" s="217"/>
    </row>
    <row r="149" spans="1:41" s="7" customFormat="1" ht="25.05" customHeight="1">
      <c r="A149" s="217"/>
      <c r="B149" s="217"/>
      <c r="C149" s="217" t="s">
        <v>184</v>
      </c>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row>
    <row r="150" spans="1:41" s="7" customFormat="1" ht="30" customHeight="1">
      <c r="A150" s="217"/>
      <c r="B150" s="217"/>
      <c r="C150" s="217"/>
      <c r="D150" s="217"/>
      <c r="E150" s="217"/>
      <c r="F150" s="217"/>
      <c r="G150" s="217"/>
      <c r="H150" s="217"/>
      <c r="I150" s="217"/>
      <c r="J150" s="217"/>
      <c r="K150" s="217"/>
      <c r="L150" s="217"/>
      <c r="M150" s="217"/>
      <c r="N150" s="217"/>
      <c r="O150" s="217"/>
      <c r="P150" s="217"/>
      <c r="Q150" s="547" t="s">
        <v>43</v>
      </c>
      <c r="R150" s="547"/>
      <c r="S150" s="547"/>
      <c r="T150" s="547"/>
      <c r="U150" s="547"/>
      <c r="V150" s="548" t="str">
        <f>IF('(イ)-①入力表'!$D$6="","",'(イ)-①入力表'!$D$6)</f>
        <v/>
      </c>
      <c r="W150" s="548"/>
      <c r="X150" s="548"/>
      <c r="Y150" s="548"/>
      <c r="Z150" s="548"/>
      <c r="AA150" s="548"/>
      <c r="AB150" s="548"/>
      <c r="AC150" s="548"/>
      <c r="AD150" s="548"/>
      <c r="AE150" s="548"/>
      <c r="AF150" s="548"/>
      <c r="AG150" s="548"/>
      <c r="AH150" s="548"/>
      <c r="AI150" s="548"/>
      <c r="AJ150" s="548"/>
      <c r="AK150" s="548"/>
      <c r="AL150" s="548"/>
      <c r="AM150" s="548"/>
      <c r="AN150" s="548"/>
    </row>
    <row r="151" spans="1:41" s="7" customFormat="1" ht="30" customHeight="1">
      <c r="A151" s="217"/>
      <c r="B151" s="217"/>
      <c r="C151" s="217"/>
      <c r="D151" s="217"/>
      <c r="E151" s="217"/>
      <c r="F151" s="217"/>
      <c r="G151" s="217"/>
      <c r="H151" s="217"/>
      <c r="I151" s="217"/>
      <c r="J151" s="217"/>
      <c r="K151" s="217"/>
      <c r="L151" s="217"/>
      <c r="M151" s="217"/>
      <c r="N151" s="217"/>
      <c r="O151" s="217"/>
      <c r="P151" s="217"/>
      <c r="Q151" s="547" t="s">
        <v>44</v>
      </c>
      <c r="R151" s="547"/>
      <c r="S151" s="547"/>
      <c r="T151" s="547"/>
      <c r="U151" s="547"/>
      <c r="V151" s="548" t="str">
        <f>IF('(イ)-①入力表'!$D$7="","",'(イ)-①入力表'!$D$7)</f>
        <v/>
      </c>
      <c r="W151" s="548"/>
      <c r="X151" s="548"/>
      <c r="Y151" s="548"/>
      <c r="Z151" s="548"/>
      <c r="AA151" s="548"/>
      <c r="AB151" s="548"/>
      <c r="AC151" s="548"/>
      <c r="AD151" s="548"/>
      <c r="AE151" s="548"/>
      <c r="AF151" s="548"/>
      <c r="AG151" s="548"/>
      <c r="AH151" s="548"/>
      <c r="AI151" s="548"/>
      <c r="AJ151" s="548"/>
      <c r="AK151" s="548"/>
      <c r="AL151" s="548"/>
      <c r="AM151" s="548"/>
      <c r="AN151" s="548"/>
    </row>
    <row r="152" spans="1:41" s="7" customFormat="1" ht="30" customHeight="1">
      <c r="A152" s="217"/>
      <c r="B152" s="217"/>
      <c r="C152" s="217"/>
      <c r="D152" s="217"/>
      <c r="E152" s="217"/>
      <c r="F152" s="217"/>
      <c r="G152" s="217"/>
      <c r="H152" s="217"/>
      <c r="I152" s="217"/>
      <c r="J152" s="217"/>
      <c r="K152" s="217"/>
      <c r="L152" s="217"/>
      <c r="M152" s="217"/>
      <c r="N152" s="217"/>
      <c r="O152" s="217"/>
      <c r="P152" s="217"/>
      <c r="Q152" s="547" t="s">
        <v>45</v>
      </c>
      <c r="R152" s="547"/>
      <c r="S152" s="547"/>
      <c r="T152" s="547"/>
      <c r="U152" s="547"/>
      <c r="V152" s="548" t="str">
        <f>IF('(イ)-①入力表'!$D$8="","",'(イ)-①入力表'!$D$8)</f>
        <v/>
      </c>
      <c r="W152" s="548"/>
      <c r="X152" s="548"/>
      <c r="Y152" s="548"/>
      <c r="Z152" s="548"/>
      <c r="AA152" s="548"/>
      <c r="AB152" s="548"/>
      <c r="AC152" s="548"/>
      <c r="AD152" s="548"/>
      <c r="AE152" s="548"/>
      <c r="AF152" s="548"/>
      <c r="AG152" s="548"/>
      <c r="AH152" s="548"/>
      <c r="AI152" s="548"/>
      <c r="AJ152" s="548"/>
      <c r="AK152" s="548"/>
      <c r="AL152" s="548"/>
      <c r="AM152" s="548"/>
      <c r="AN152" s="548"/>
    </row>
    <row r="153" spans="1:41" s="7" customFormat="1" ht="30" customHeight="1">
      <c r="A153" s="217"/>
      <c r="B153" s="217"/>
      <c r="C153" s="217"/>
      <c r="D153" s="217"/>
      <c r="E153" s="217"/>
      <c r="F153" s="217"/>
      <c r="G153" s="217"/>
      <c r="H153" s="217"/>
      <c r="I153" s="217"/>
      <c r="J153" s="217"/>
      <c r="K153" s="217"/>
      <c r="L153" s="217"/>
      <c r="M153" s="217"/>
      <c r="N153" s="217"/>
      <c r="O153" s="217"/>
      <c r="P153" s="217"/>
      <c r="Q153" s="547" t="s">
        <v>46</v>
      </c>
      <c r="R153" s="547"/>
      <c r="S153" s="547"/>
      <c r="T153" s="547"/>
      <c r="U153" s="547"/>
      <c r="V153" s="548" t="str">
        <f>IF('(イ)-①入力表'!$D$9="","",'(イ)-①入力表'!$D$9)</f>
        <v/>
      </c>
      <c r="W153" s="548"/>
      <c r="X153" s="548"/>
      <c r="Y153" s="548"/>
      <c r="Z153" s="548"/>
      <c r="AA153" s="548"/>
      <c r="AB153" s="548"/>
      <c r="AC153" s="548"/>
      <c r="AD153" s="548"/>
      <c r="AE153" s="548"/>
      <c r="AF153" s="548"/>
      <c r="AG153" s="548"/>
      <c r="AH153" s="548"/>
      <c r="AI153" s="548"/>
      <c r="AJ153" s="548"/>
      <c r="AK153" s="548"/>
      <c r="AL153" s="548"/>
      <c r="AM153" s="548"/>
      <c r="AN153" s="548"/>
    </row>
    <row r="154" spans="1:41" s="7" customFormat="1" ht="30" customHeight="1">
      <c r="A154" s="217"/>
      <c r="B154" s="217"/>
      <c r="C154" s="217"/>
      <c r="D154" s="217"/>
      <c r="E154" s="217"/>
      <c r="F154" s="217"/>
      <c r="G154" s="217"/>
      <c r="H154" s="217"/>
      <c r="I154" s="217"/>
      <c r="J154" s="217"/>
      <c r="K154" s="217"/>
      <c r="L154" s="217"/>
      <c r="M154" s="217"/>
      <c r="N154" s="217"/>
      <c r="O154" s="217"/>
      <c r="P154" s="217"/>
      <c r="Q154" s="547" t="s">
        <v>47</v>
      </c>
      <c r="R154" s="547"/>
      <c r="S154" s="547"/>
      <c r="T154" s="547"/>
      <c r="U154" s="547"/>
      <c r="V154" s="548" t="str">
        <f>IF('(イ)-①入力表'!$D$10="","",'(イ)-①入力表'!$D$10)</f>
        <v/>
      </c>
      <c r="W154" s="548"/>
      <c r="X154" s="548"/>
      <c r="Y154" s="548"/>
      <c r="Z154" s="548"/>
      <c r="AA154" s="548"/>
      <c r="AB154" s="548"/>
      <c r="AC154" s="548"/>
      <c r="AD154" s="548"/>
      <c r="AE154" s="548"/>
      <c r="AF154" s="548"/>
      <c r="AG154" s="548"/>
      <c r="AH154" s="548"/>
      <c r="AI154" s="548"/>
      <c r="AJ154" s="548"/>
      <c r="AK154" s="548"/>
      <c r="AL154" s="548"/>
      <c r="AM154" s="548"/>
      <c r="AN154" s="548"/>
    </row>
    <row r="155" spans="1:41" s="7" customFormat="1" ht="30" customHeight="1">
      <c r="A155" s="217"/>
      <c r="B155" s="217"/>
      <c r="C155" s="217"/>
      <c r="D155" s="217"/>
      <c r="E155" s="217"/>
      <c r="F155" s="217"/>
      <c r="G155" s="217"/>
      <c r="H155" s="217"/>
      <c r="I155" s="217"/>
      <c r="J155" s="217"/>
      <c r="K155" s="217"/>
      <c r="L155" s="217"/>
      <c r="M155" s="217"/>
      <c r="N155" s="217"/>
      <c r="O155" s="217"/>
      <c r="P155" s="217"/>
      <c r="Q155" s="547" t="s">
        <v>46</v>
      </c>
      <c r="R155" s="547"/>
      <c r="S155" s="547"/>
      <c r="T155" s="547"/>
      <c r="U155" s="547"/>
      <c r="V155" s="548" t="str">
        <f>IF('(イ)-①入力表'!$D$11="","",'(イ)-①入力表'!$D$11)</f>
        <v/>
      </c>
      <c r="W155" s="548"/>
      <c r="X155" s="548"/>
      <c r="Y155" s="548"/>
      <c r="Z155" s="548"/>
      <c r="AA155" s="548"/>
      <c r="AB155" s="548"/>
      <c r="AC155" s="548"/>
      <c r="AD155" s="548"/>
      <c r="AE155" s="548"/>
      <c r="AF155" s="548"/>
      <c r="AG155" s="548"/>
      <c r="AH155" s="548"/>
      <c r="AI155" s="548"/>
      <c r="AJ155" s="548"/>
      <c r="AK155" s="548"/>
      <c r="AL155" s="548"/>
      <c r="AM155" s="548"/>
      <c r="AN155" s="548"/>
    </row>
    <row r="156" spans="1:41" ht="15" customHeight="1">
      <c r="AO156" s="215" t="s">
        <v>341</v>
      </c>
    </row>
    <row r="157" spans="1:41" ht="6" customHeight="1"/>
    <row r="158" spans="1:41" ht="30" customHeight="1">
      <c r="A158" s="560" t="s">
        <v>177</v>
      </c>
      <c r="B158" s="513"/>
      <c r="C158" s="513"/>
      <c r="D158" s="513"/>
      <c r="E158" s="513"/>
      <c r="F158" s="513"/>
      <c r="G158" s="513"/>
      <c r="H158" s="513"/>
      <c r="I158" s="513"/>
      <c r="J158" s="513"/>
      <c r="K158" s="513"/>
      <c r="L158" s="513"/>
      <c r="M158" s="513"/>
      <c r="N158" s="513"/>
      <c r="O158" s="513"/>
      <c r="P158" s="513"/>
      <c r="Q158" s="513"/>
      <c r="R158" s="513"/>
      <c r="S158" s="513"/>
      <c r="T158" s="513"/>
      <c r="U158" s="513"/>
      <c r="V158" s="513"/>
      <c r="W158" s="513"/>
      <c r="X158" s="513"/>
      <c r="Y158" s="513"/>
      <c r="Z158" s="513"/>
      <c r="AA158" s="513"/>
      <c r="AB158" s="513"/>
      <c r="AC158" s="513"/>
      <c r="AD158" s="513"/>
      <c r="AE158" s="513"/>
      <c r="AF158" s="513"/>
      <c r="AG158" s="513"/>
      <c r="AH158" s="513"/>
      <c r="AI158" s="513"/>
      <c r="AJ158" s="513"/>
      <c r="AK158" s="513"/>
      <c r="AL158" s="513"/>
      <c r="AM158" s="513"/>
      <c r="AN158" s="513"/>
      <c r="AO158" s="513"/>
    </row>
    <row r="160" spans="1:41" ht="15" customHeight="1">
      <c r="A160" s="53" t="s">
        <v>167</v>
      </c>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7"/>
    </row>
    <row r="161" spans="1:43" ht="40.049999999999997" customHeight="1">
      <c r="A161" s="510" t="s">
        <v>168</v>
      </c>
      <c r="B161" s="511"/>
      <c r="C161" s="511"/>
      <c r="D161" s="511"/>
      <c r="E161" s="511"/>
      <c r="F161" s="511"/>
      <c r="G161" s="511"/>
      <c r="H161" s="511"/>
      <c r="I161" s="511"/>
      <c r="J161" s="511"/>
      <c r="K161" s="511"/>
      <c r="L161" s="511"/>
      <c r="M161" s="511"/>
      <c r="N161" s="511"/>
      <c r="O161" s="511"/>
      <c r="P161" s="511"/>
      <c r="Q161" s="511"/>
      <c r="R161" s="511"/>
      <c r="S161" s="511"/>
      <c r="T161" s="511"/>
      <c r="U161" s="510" t="s">
        <v>215</v>
      </c>
      <c r="V161" s="511"/>
      <c r="W161" s="511"/>
      <c r="X161" s="511"/>
      <c r="Y161" s="511"/>
      <c r="Z161" s="511"/>
      <c r="AA161" s="511"/>
      <c r="AB161" s="511"/>
      <c r="AC161" s="511"/>
      <c r="AD161" s="511"/>
      <c r="AE161" s="510" t="s">
        <v>169</v>
      </c>
      <c r="AF161" s="511"/>
      <c r="AG161" s="511"/>
      <c r="AH161" s="511"/>
      <c r="AI161" s="511"/>
      <c r="AJ161" s="511"/>
      <c r="AK161" s="511"/>
      <c r="AL161" s="511"/>
      <c r="AM161" s="511"/>
      <c r="AN161" s="511"/>
    </row>
    <row r="162" spans="1:43" ht="40.049999999999997" customHeight="1">
      <c r="A162" s="508" t="str">
        <f>IF('(イ)-①入力表'!$C$15="","",'(イ)-①入力表'!$C$15)</f>
        <v/>
      </c>
      <c r="B162" s="509"/>
      <c r="C162" s="509"/>
      <c r="D162" s="509"/>
      <c r="E162" s="509"/>
      <c r="F162" s="484" t="str">
        <f>IF('(イ)-①入力表'!$C$16="","",'(イ)-①入力表'!$C$16)</f>
        <v/>
      </c>
      <c r="G162" s="484"/>
      <c r="H162" s="484"/>
      <c r="I162" s="484"/>
      <c r="J162" s="484"/>
      <c r="K162" s="484"/>
      <c r="L162" s="484"/>
      <c r="M162" s="484"/>
      <c r="N162" s="484"/>
      <c r="O162" s="484"/>
      <c r="P162" s="484"/>
      <c r="Q162" s="484"/>
      <c r="R162" s="484"/>
      <c r="S162" s="484"/>
      <c r="T162" s="485"/>
      <c r="U162" s="504" t="str">
        <f>IF('(イ)-①入力表'!$C$34="","",'(イ)-①入力表'!$C$34)</f>
        <v/>
      </c>
      <c r="V162" s="540"/>
      <c r="W162" s="540"/>
      <c r="X162" s="540"/>
      <c r="Y162" s="540"/>
      <c r="Z162" s="540"/>
      <c r="AA162" s="540"/>
      <c r="AB162" s="541"/>
      <c r="AC162" s="480" t="s">
        <v>305</v>
      </c>
      <c r="AD162" s="481"/>
      <c r="AE162" s="542" t="str">
        <f>IF('(イ)-①入力表'!$C$35="","",'(イ)-①入力表'!$C$35)</f>
        <v/>
      </c>
      <c r="AF162" s="543"/>
      <c r="AG162" s="543"/>
      <c r="AH162" s="543"/>
      <c r="AI162" s="543"/>
      <c r="AJ162" s="543"/>
      <c r="AK162" s="543"/>
      <c r="AL162" s="544"/>
      <c r="AM162" s="480" t="s">
        <v>306</v>
      </c>
      <c r="AN162" s="481"/>
    </row>
    <row r="163" spans="1:43" ht="40.049999999999997" customHeight="1">
      <c r="A163" s="508" t="str">
        <f>IF('(イ)-①入力表'!$D$15="","",'(イ)-①入力表'!$D$15)</f>
        <v/>
      </c>
      <c r="B163" s="509"/>
      <c r="C163" s="509"/>
      <c r="D163" s="509"/>
      <c r="E163" s="509"/>
      <c r="F163" s="484" t="str">
        <f>IF('(イ)-①入力表'!$D$16="","",'(イ)-①入力表'!$D$16)</f>
        <v/>
      </c>
      <c r="G163" s="484"/>
      <c r="H163" s="484"/>
      <c r="I163" s="484"/>
      <c r="J163" s="484"/>
      <c r="K163" s="484"/>
      <c r="L163" s="484"/>
      <c r="M163" s="484"/>
      <c r="N163" s="484"/>
      <c r="O163" s="484"/>
      <c r="P163" s="484"/>
      <c r="Q163" s="484"/>
      <c r="R163" s="484"/>
      <c r="S163" s="484"/>
      <c r="T163" s="485"/>
      <c r="U163" s="504" t="str">
        <f>IF('(イ)-①入力表'!$D$34="","",'(イ)-①入力表'!$D$34)</f>
        <v/>
      </c>
      <c r="V163" s="540"/>
      <c r="W163" s="540"/>
      <c r="X163" s="540"/>
      <c r="Y163" s="540"/>
      <c r="Z163" s="540"/>
      <c r="AA163" s="540"/>
      <c r="AB163" s="541"/>
      <c r="AC163" s="480" t="s">
        <v>305</v>
      </c>
      <c r="AD163" s="481"/>
      <c r="AE163" s="542" t="str">
        <f>IF('(イ)-①入力表'!$D$35="","",'(イ)-①入力表'!$D$35)</f>
        <v/>
      </c>
      <c r="AF163" s="543"/>
      <c r="AG163" s="543"/>
      <c r="AH163" s="543"/>
      <c r="AI163" s="543"/>
      <c r="AJ163" s="543"/>
      <c r="AK163" s="543"/>
      <c r="AL163" s="544"/>
      <c r="AM163" s="480" t="s">
        <v>306</v>
      </c>
      <c r="AN163" s="481"/>
    </row>
    <row r="164" spans="1:43" ht="40.049999999999997" customHeight="1">
      <c r="A164" s="508" t="str">
        <f>IF('(イ)-①入力表'!$E$15="","",'(イ)-①入力表'!$E$15)</f>
        <v/>
      </c>
      <c r="B164" s="509"/>
      <c r="C164" s="509"/>
      <c r="D164" s="509"/>
      <c r="E164" s="509"/>
      <c r="F164" s="484" t="str">
        <f>IF('(イ)-①入力表'!$E$16="","",'(イ)-①入力表'!$E$16)</f>
        <v/>
      </c>
      <c r="G164" s="484"/>
      <c r="H164" s="484"/>
      <c r="I164" s="484"/>
      <c r="J164" s="484"/>
      <c r="K164" s="484"/>
      <c r="L164" s="484"/>
      <c r="M164" s="484"/>
      <c r="N164" s="484"/>
      <c r="O164" s="484"/>
      <c r="P164" s="484"/>
      <c r="Q164" s="484"/>
      <c r="R164" s="484"/>
      <c r="S164" s="484"/>
      <c r="T164" s="485"/>
      <c r="U164" s="504" t="str">
        <f>IF('(イ)-①入力表'!$E$34="","",'(イ)-①入力表'!$E$34)</f>
        <v/>
      </c>
      <c r="V164" s="540"/>
      <c r="W164" s="540"/>
      <c r="X164" s="540"/>
      <c r="Y164" s="540"/>
      <c r="Z164" s="540"/>
      <c r="AA164" s="540"/>
      <c r="AB164" s="541"/>
      <c r="AC164" s="480" t="s">
        <v>305</v>
      </c>
      <c r="AD164" s="481"/>
      <c r="AE164" s="542" t="str">
        <f>IF('(イ)-①入力表'!$E$35="","",'(イ)-①入力表'!$E$35)</f>
        <v/>
      </c>
      <c r="AF164" s="543"/>
      <c r="AG164" s="543"/>
      <c r="AH164" s="543"/>
      <c r="AI164" s="543"/>
      <c r="AJ164" s="543"/>
      <c r="AK164" s="543"/>
      <c r="AL164" s="544"/>
      <c r="AM164" s="480" t="s">
        <v>306</v>
      </c>
      <c r="AN164" s="481"/>
    </row>
    <row r="165" spans="1:43" ht="40.049999999999997" customHeight="1">
      <c r="A165" s="508" t="str">
        <f>IF('(イ)-①入力表'!$F$15="","",'(イ)-①入力表'!$F$15)</f>
        <v/>
      </c>
      <c r="B165" s="509"/>
      <c r="C165" s="509"/>
      <c r="D165" s="509"/>
      <c r="E165" s="509"/>
      <c r="F165" s="484" t="str">
        <f>IF('(イ)-①入力表'!$F$16="","",'(イ)-①入力表'!$F$16)</f>
        <v/>
      </c>
      <c r="G165" s="484"/>
      <c r="H165" s="484"/>
      <c r="I165" s="484"/>
      <c r="J165" s="484"/>
      <c r="K165" s="484"/>
      <c r="L165" s="484"/>
      <c r="M165" s="484"/>
      <c r="N165" s="484"/>
      <c r="O165" s="484"/>
      <c r="P165" s="484"/>
      <c r="Q165" s="484"/>
      <c r="R165" s="484"/>
      <c r="S165" s="484"/>
      <c r="T165" s="485"/>
      <c r="U165" s="504" t="str">
        <f>IF('(イ)-①入力表'!$F$34="","",'(イ)-①入力表'!$F$34)</f>
        <v/>
      </c>
      <c r="V165" s="540"/>
      <c r="W165" s="540"/>
      <c r="X165" s="540"/>
      <c r="Y165" s="540"/>
      <c r="Z165" s="540"/>
      <c r="AA165" s="540"/>
      <c r="AB165" s="541"/>
      <c r="AC165" s="480" t="s">
        <v>305</v>
      </c>
      <c r="AD165" s="481"/>
      <c r="AE165" s="542" t="str">
        <f>IF('(イ)-①入力表'!$F$35="","",'(イ)-①入力表'!$F$35)</f>
        <v/>
      </c>
      <c r="AF165" s="543"/>
      <c r="AG165" s="543"/>
      <c r="AH165" s="543"/>
      <c r="AI165" s="543"/>
      <c r="AJ165" s="543"/>
      <c r="AK165" s="543"/>
      <c r="AL165" s="544"/>
      <c r="AM165" s="480" t="s">
        <v>306</v>
      </c>
      <c r="AN165" s="481"/>
    </row>
    <row r="166" spans="1:43" ht="40.049999999999997" customHeight="1">
      <c r="A166" s="527" t="s">
        <v>170</v>
      </c>
      <c r="B166" s="528"/>
      <c r="C166" s="528"/>
      <c r="D166" s="528"/>
      <c r="E166" s="528"/>
      <c r="F166" s="528"/>
      <c r="G166" s="528"/>
      <c r="H166" s="528"/>
      <c r="I166" s="528"/>
      <c r="J166" s="528"/>
      <c r="K166" s="528"/>
      <c r="L166" s="528"/>
      <c r="M166" s="528"/>
      <c r="N166" s="528"/>
      <c r="O166" s="528"/>
      <c r="P166" s="528"/>
      <c r="Q166" s="528"/>
      <c r="R166" s="528"/>
      <c r="S166" s="528"/>
      <c r="T166" s="529"/>
      <c r="U166" s="504" t="str">
        <f>IF(SUM($U$127:$AD$130)=0,"",SUM($U$127:$AD$130))</f>
        <v/>
      </c>
      <c r="V166" s="540"/>
      <c r="W166" s="540"/>
      <c r="X166" s="540"/>
      <c r="Y166" s="540"/>
      <c r="Z166" s="540"/>
      <c r="AA166" s="540"/>
      <c r="AB166" s="541"/>
      <c r="AC166" s="480" t="s">
        <v>305</v>
      </c>
      <c r="AD166" s="481"/>
      <c r="AE166" s="542" t="str">
        <f>IF(SUM($AE$127:$AN$130)=0,"",SUM($AE$127:$AN$130))</f>
        <v/>
      </c>
      <c r="AF166" s="543"/>
      <c r="AG166" s="543"/>
      <c r="AH166" s="543"/>
      <c r="AI166" s="543"/>
      <c r="AJ166" s="543"/>
      <c r="AK166" s="543"/>
      <c r="AL166" s="544"/>
      <c r="AM166" s="480" t="s">
        <v>306</v>
      </c>
      <c r="AN166" s="481"/>
    </row>
    <row r="167" spans="1:43" ht="15" customHeight="1">
      <c r="A167" s="117" t="s">
        <v>231</v>
      </c>
      <c r="B167" s="219"/>
      <c r="C167" s="219"/>
      <c r="D167" s="219"/>
      <c r="E167" s="219"/>
      <c r="F167" s="219"/>
      <c r="G167" s="219"/>
      <c r="H167" s="219"/>
      <c r="I167" s="219"/>
      <c r="J167" s="219"/>
      <c r="K167" s="219"/>
      <c r="L167" s="219"/>
      <c r="M167" s="219"/>
      <c r="N167" s="219"/>
      <c r="O167" s="219"/>
      <c r="P167" s="219"/>
      <c r="Q167" s="219"/>
      <c r="R167" s="219"/>
      <c r="S167" s="219"/>
      <c r="T167" s="219"/>
      <c r="U167" s="219"/>
      <c r="V167" s="219"/>
      <c r="W167" s="219"/>
      <c r="X167" s="219"/>
      <c r="Y167" s="219"/>
      <c r="Z167" s="219"/>
      <c r="AA167" s="219"/>
      <c r="AB167" s="219"/>
      <c r="AC167" s="219"/>
      <c r="AD167" s="219"/>
      <c r="AE167" s="219"/>
      <c r="AF167" s="219"/>
      <c r="AG167" s="219"/>
      <c r="AH167" s="219"/>
      <c r="AI167" s="219"/>
      <c r="AJ167" s="219"/>
      <c r="AK167" s="219"/>
      <c r="AL167" s="219"/>
      <c r="AM167" s="219"/>
      <c r="AN167" s="219"/>
      <c r="AO167" s="219"/>
    </row>
    <row r="169" spans="1:43" ht="15" customHeight="1">
      <c r="A169" s="27" t="s">
        <v>42</v>
      </c>
    </row>
    <row r="170" spans="1:43" ht="40.049999999999997" customHeight="1">
      <c r="A170" s="510" t="s">
        <v>178</v>
      </c>
      <c r="B170" s="511"/>
      <c r="C170" s="511"/>
      <c r="D170" s="511"/>
      <c r="E170" s="511"/>
      <c r="F170" s="511"/>
      <c r="G170" s="511"/>
      <c r="H170" s="510" t="s">
        <v>179</v>
      </c>
      <c r="I170" s="511"/>
      <c r="J170" s="511"/>
      <c r="K170" s="511"/>
      <c r="L170" s="511"/>
      <c r="M170" s="511"/>
      <c r="N170" s="511"/>
      <c r="O170" s="511"/>
      <c r="P170" s="511"/>
      <c r="Q170" s="511"/>
      <c r="R170" s="511"/>
      <c r="S170" s="511"/>
      <c r="T170" s="511"/>
      <c r="U170" s="510" t="s">
        <v>180</v>
      </c>
      <c r="V170" s="511"/>
      <c r="W170" s="511"/>
      <c r="X170" s="511"/>
      <c r="Y170" s="511"/>
      <c r="Z170" s="511"/>
      <c r="AA170" s="511"/>
      <c r="AB170" s="510" t="s">
        <v>181</v>
      </c>
      <c r="AC170" s="511"/>
      <c r="AD170" s="511"/>
      <c r="AE170" s="511"/>
      <c r="AF170" s="511"/>
      <c r="AG170" s="511"/>
      <c r="AH170" s="511"/>
      <c r="AI170" s="511"/>
      <c r="AJ170" s="511"/>
      <c r="AK170" s="511"/>
      <c r="AL170" s="511"/>
      <c r="AM170" s="511"/>
      <c r="AN170" s="511"/>
    </row>
    <row r="171" spans="1:43" ht="40.049999999999997" customHeight="1">
      <c r="A171" s="545" t="str">
        <f>IF('(イ)-①入力表'!$B$31="","　　　　年　　　月",'(イ)-①入力表'!$B$31)</f>
        <v>　　　　年　　　月</v>
      </c>
      <c r="B171" s="546"/>
      <c r="C171" s="546"/>
      <c r="D171" s="546"/>
      <c r="E171" s="546"/>
      <c r="F171" s="546"/>
      <c r="G171" s="546"/>
      <c r="H171" s="561" t="str">
        <f>IF('(イ)-①入力表'!$G$31=0,"",'(イ)-①入力表'!$G$31)</f>
        <v/>
      </c>
      <c r="I171" s="540"/>
      <c r="J171" s="540"/>
      <c r="K171" s="540"/>
      <c r="L171" s="540"/>
      <c r="M171" s="540"/>
      <c r="N171" s="540"/>
      <c r="O171" s="540"/>
      <c r="P171" s="540"/>
      <c r="Q171" s="540"/>
      <c r="R171" s="541"/>
      <c r="S171" s="480" t="s">
        <v>305</v>
      </c>
      <c r="T171" s="481"/>
      <c r="U171" s="545" t="str">
        <f>IF('(イ)-①入力表'!$B$19="","　　　　年　　　月",'(イ)-①入力表'!$B$19)</f>
        <v>　　　　年　　　月</v>
      </c>
      <c r="V171" s="546"/>
      <c r="W171" s="546"/>
      <c r="X171" s="546"/>
      <c r="Y171" s="546"/>
      <c r="Z171" s="546"/>
      <c r="AA171" s="546"/>
      <c r="AB171" s="561" t="str">
        <f>IF('(イ)-①入力表'!$G$19=0,"",'(イ)-①入力表'!$G$19)</f>
        <v/>
      </c>
      <c r="AC171" s="540"/>
      <c r="AD171" s="540"/>
      <c r="AE171" s="540"/>
      <c r="AF171" s="540"/>
      <c r="AG171" s="540"/>
      <c r="AH171" s="540"/>
      <c r="AI171" s="540"/>
      <c r="AJ171" s="540"/>
      <c r="AK171" s="540"/>
      <c r="AL171" s="541"/>
      <c r="AM171" s="480" t="s">
        <v>305</v>
      </c>
      <c r="AN171" s="481"/>
    </row>
    <row r="172" spans="1:43" ht="40.049999999999997" customHeight="1">
      <c r="A172" s="545" t="str">
        <f>IF('(イ)-①入力表'!$B$32="","　　　　年　　　月",'(イ)-①入力表'!$B$32)</f>
        <v>　　　　年　　　月</v>
      </c>
      <c r="B172" s="546"/>
      <c r="C172" s="546"/>
      <c r="D172" s="546"/>
      <c r="E172" s="546"/>
      <c r="F172" s="546"/>
      <c r="G172" s="546"/>
      <c r="H172" s="561" t="str">
        <f>IF('(イ)-①入力表'!$G$32=0,"",'(イ)-①入力表'!$G$32)</f>
        <v/>
      </c>
      <c r="I172" s="540"/>
      <c r="J172" s="540"/>
      <c r="K172" s="540"/>
      <c r="L172" s="540"/>
      <c r="M172" s="540"/>
      <c r="N172" s="540"/>
      <c r="O172" s="540"/>
      <c r="P172" s="540"/>
      <c r="Q172" s="540"/>
      <c r="R172" s="541"/>
      <c r="S172" s="480" t="s">
        <v>305</v>
      </c>
      <c r="T172" s="481"/>
      <c r="U172" s="545" t="str">
        <f>IF('(イ)-①入力表'!$B$20="","　　　　年　　　月",'(イ)-①入力表'!$B$20)</f>
        <v>　　　　年　　　月</v>
      </c>
      <c r="V172" s="546"/>
      <c r="W172" s="546"/>
      <c r="X172" s="546"/>
      <c r="Y172" s="546"/>
      <c r="Z172" s="546"/>
      <c r="AA172" s="546"/>
      <c r="AB172" s="561" t="str">
        <f>IF('(イ)-①入力表'!$G$20=0,"",'(イ)-①入力表'!$G$20)</f>
        <v/>
      </c>
      <c r="AC172" s="540"/>
      <c r="AD172" s="540"/>
      <c r="AE172" s="540"/>
      <c r="AF172" s="540"/>
      <c r="AG172" s="540"/>
      <c r="AH172" s="540"/>
      <c r="AI172" s="540"/>
      <c r="AJ172" s="540"/>
      <c r="AK172" s="540"/>
      <c r="AL172" s="541"/>
      <c r="AM172" s="480" t="s">
        <v>305</v>
      </c>
      <c r="AN172" s="481"/>
    </row>
    <row r="173" spans="1:43" ht="40.049999999999997" customHeight="1">
      <c r="A173" s="545" t="str">
        <f>IF('(イ)-①入力表'!$B$33="","　　　　年　　　月",'(イ)-①入力表'!$B$33)</f>
        <v>　　　　年　　　月</v>
      </c>
      <c r="B173" s="546"/>
      <c r="C173" s="546"/>
      <c r="D173" s="546"/>
      <c r="E173" s="546"/>
      <c r="F173" s="546"/>
      <c r="G173" s="546"/>
      <c r="H173" s="561" t="str">
        <f>IF('(イ)-①入力表'!$G$33=0,"",'(イ)-①入力表'!$G$33)</f>
        <v/>
      </c>
      <c r="I173" s="540"/>
      <c r="J173" s="540"/>
      <c r="K173" s="540"/>
      <c r="L173" s="540"/>
      <c r="M173" s="540"/>
      <c r="N173" s="540"/>
      <c r="O173" s="540"/>
      <c r="P173" s="540"/>
      <c r="Q173" s="540"/>
      <c r="R173" s="541"/>
      <c r="S173" s="480" t="s">
        <v>305</v>
      </c>
      <c r="T173" s="481"/>
      <c r="U173" s="545" t="str">
        <f>IF('(イ)-①入力表'!$B$21="","　　　　年　　　月",'(イ)-①入力表'!$B$21)</f>
        <v>　　　　年　　　月</v>
      </c>
      <c r="V173" s="546"/>
      <c r="W173" s="546"/>
      <c r="X173" s="546"/>
      <c r="Y173" s="546"/>
      <c r="Z173" s="546"/>
      <c r="AA173" s="546"/>
      <c r="AB173" s="561" t="str">
        <f>IF('(イ)-①入力表'!$G$21=0,"",'(イ)-①入力表'!$G$21)</f>
        <v/>
      </c>
      <c r="AC173" s="540"/>
      <c r="AD173" s="540"/>
      <c r="AE173" s="540"/>
      <c r="AF173" s="540"/>
      <c r="AG173" s="540"/>
      <c r="AH173" s="540"/>
      <c r="AI173" s="540"/>
      <c r="AJ173" s="540"/>
      <c r="AK173" s="540"/>
      <c r="AL173" s="541"/>
      <c r="AM173" s="480" t="s">
        <v>305</v>
      </c>
      <c r="AN173" s="481"/>
    </row>
    <row r="174" spans="1:43" ht="40.049999999999997" customHeight="1">
      <c r="A174" s="510" t="s">
        <v>182</v>
      </c>
      <c r="B174" s="511"/>
      <c r="C174" s="511"/>
      <c r="D174" s="511"/>
      <c r="E174" s="511"/>
      <c r="F174" s="511"/>
      <c r="G174" s="511"/>
      <c r="H174" s="561" t="str">
        <f>IF(SUM($H$171:$T$173)=0,"",SUM($H$171:$T$173))</f>
        <v/>
      </c>
      <c r="I174" s="540"/>
      <c r="J174" s="540"/>
      <c r="K174" s="540"/>
      <c r="L174" s="540"/>
      <c r="M174" s="540"/>
      <c r="N174" s="540"/>
      <c r="O174" s="540"/>
      <c r="P174" s="540"/>
      <c r="Q174" s="540"/>
      <c r="R174" s="541"/>
      <c r="S174" s="480" t="s">
        <v>305</v>
      </c>
      <c r="T174" s="481"/>
      <c r="U174" s="510" t="s">
        <v>183</v>
      </c>
      <c r="V174" s="511"/>
      <c r="W174" s="511"/>
      <c r="X174" s="511"/>
      <c r="Y174" s="511"/>
      <c r="Z174" s="511"/>
      <c r="AA174" s="511"/>
      <c r="AB174" s="561" t="str">
        <f>IF(SUM($AB$171:$AN$173)=0,"",SUM($AB$171:$AN$173))</f>
        <v/>
      </c>
      <c r="AC174" s="540"/>
      <c r="AD174" s="540"/>
      <c r="AE174" s="540"/>
      <c r="AF174" s="540"/>
      <c r="AG174" s="540"/>
      <c r="AH174" s="540"/>
      <c r="AI174" s="540"/>
      <c r="AJ174" s="540"/>
      <c r="AK174" s="540"/>
      <c r="AL174" s="541"/>
      <c r="AM174" s="480" t="s">
        <v>305</v>
      </c>
      <c r="AN174" s="481"/>
    </row>
    <row r="175" spans="1:43" ht="15" customHeight="1" thickBot="1">
      <c r="A175" s="213"/>
      <c r="B175" s="294"/>
      <c r="C175" s="294"/>
      <c r="D175" s="294"/>
      <c r="E175" s="294"/>
      <c r="F175" s="294"/>
      <c r="G175" s="294"/>
      <c r="H175" s="295"/>
      <c r="I175" s="296"/>
      <c r="J175" s="296"/>
      <c r="K175" s="296"/>
      <c r="L175" s="296"/>
      <c r="M175" s="296"/>
      <c r="N175" s="296"/>
      <c r="O175" s="296"/>
      <c r="P175" s="296"/>
      <c r="Q175" s="296"/>
      <c r="R175" s="296"/>
      <c r="S175" s="296"/>
      <c r="T175" s="296"/>
      <c r="U175" s="213"/>
      <c r="V175" s="294"/>
      <c r="W175" s="294"/>
      <c r="X175" s="294"/>
      <c r="Y175" s="294"/>
      <c r="Z175" s="294"/>
      <c r="AA175" s="294"/>
      <c r="AB175" s="295"/>
      <c r="AC175" s="296"/>
      <c r="AD175" s="296"/>
      <c r="AE175" s="296"/>
      <c r="AF175" s="296"/>
      <c r="AG175" s="296"/>
      <c r="AH175" s="296"/>
      <c r="AI175" s="296"/>
      <c r="AJ175" s="296"/>
      <c r="AK175" s="296"/>
      <c r="AL175" s="296"/>
      <c r="AM175" s="296"/>
      <c r="AN175" s="296"/>
    </row>
    <row r="176" spans="1:43" ht="30" customHeight="1" thickBot="1">
      <c r="F176" s="456" t="s">
        <v>185</v>
      </c>
      <c r="G176" s="547"/>
      <c r="H176" s="547"/>
      <c r="I176" s="547"/>
      <c r="J176" s="547"/>
      <c r="K176" s="547"/>
      <c r="L176" s="547"/>
      <c r="M176" s="547"/>
      <c r="N176" s="547"/>
      <c r="O176" s="547"/>
      <c r="P176" s="547"/>
      <c r="Q176" s="547"/>
      <c r="R176" s="547"/>
      <c r="S176" s="547"/>
      <c r="T176" s="547"/>
      <c r="U176" s="549" t="str">
        <f>IF(OR($H$174="",$AB$174=""),"",ROUNDDOWN(($AB$174-$H$174)/$AB$174*100,1))</f>
        <v/>
      </c>
      <c r="V176" s="550"/>
      <c r="W176" s="550"/>
      <c r="X176" s="550"/>
      <c r="Y176" s="551"/>
      <c r="Z176" s="211" t="s">
        <v>186</v>
      </c>
      <c r="AQ176" s="333" t="str">
        <f>IF($H$174&gt;$AB$174,"※認定不可、売上高が前年同期に比べ増加しています！",IF($U$176&lt;5,"※認定不可、売上高が前年同期間に比べ5%以上減少していません！",""))</f>
        <v/>
      </c>
    </row>
    <row r="177" spans="1:43" ht="15" customHeight="1">
      <c r="F177" s="215"/>
      <c r="G177" s="216"/>
      <c r="H177" s="216"/>
      <c r="I177" s="216"/>
      <c r="J177" s="216"/>
      <c r="K177" s="216"/>
      <c r="L177" s="216"/>
      <c r="M177" s="216"/>
      <c r="N177" s="216"/>
      <c r="O177" s="216"/>
      <c r="P177" s="216"/>
      <c r="Q177" s="216"/>
      <c r="R177" s="216"/>
      <c r="S177" s="216"/>
      <c r="T177" s="8" t="s">
        <v>286</v>
      </c>
      <c r="U177" s="140"/>
      <c r="V177" s="294"/>
      <c r="W177" s="294"/>
      <c r="X177" s="294"/>
      <c r="Y177" s="294"/>
      <c r="AQ177" s="7"/>
    </row>
    <row r="178" spans="1:43" s="7" customFormat="1" ht="25.05" customHeight="1">
      <c r="A178" s="552" t="str">
        <f>IF('(イ)-①入力表'!$AF$3="","令和　　　年　　　月　　　日",'(イ)-①入力表'!$AF$3)</f>
        <v>　　　年　　　月　　　日</v>
      </c>
      <c r="B178" s="552"/>
      <c r="C178" s="552"/>
      <c r="D178" s="552"/>
      <c r="E178" s="552"/>
      <c r="F178" s="552"/>
      <c r="G178" s="552"/>
      <c r="H178" s="552"/>
      <c r="I178" s="552"/>
      <c r="J178" s="552"/>
      <c r="K178" s="552"/>
      <c r="L178" s="552"/>
      <c r="M178" s="217"/>
      <c r="N178" s="217"/>
      <c r="O178" s="217"/>
      <c r="P178" s="217"/>
      <c r="Q178" s="217"/>
      <c r="R178" s="217"/>
      <c r="S178" s="217"/>
      <c r="T178" s="217"/>
      <c r="U178" s="217"/>
      <c r="V178" s="217"/>
      <c r="W178" s="217"/>
      <c r="X178" s="217"/>
      <c r="Y178" s="217"/>
      <c r="Z178" s="217"/>
      <c r="AA178" s="217"/>
      <c r="AB178" s="217"/>
      <c r="AC178" s="217"/>
      <c r="AD178" s="217"/>
      <c r="AE178" s="217"/>
      <c r="AF178" s="217"/>
      <c r="AG178" s="217"/>
      <c r="AH178" s="217"/>
      <c r="AI178" s="217"/>
      <c r="AJ178" s="217"/>
      <c r="AK178" s="217"/>
      <c r="AL178" s="217"/>
      <c r="AM178" s="217"/>
      <c r="AN178" s="217"/>
    </row>
    <row r="180" spans="1:43" s="7" customFormat="1" ht="30" customHeight="1">
      <c r="A180" s="217"/>
      <c r="B180" s="217"/>
      <c r="C180" s="217"/>
      <c r="D180" s="217"/>
      <c r="E180" s="217"/>
      <c r="F180" s="217"/>
      <c r="G180" s="217"/>
      <c r="H180" s="217"/>
      <c r="I180" s="217"/>
      <c r="J180" s="217"/>
      <c r="K180" s="217"/>
      <c r="L180" s="217"/>
      <c r="M180" s="217"/>
      <c r="N180" s="217"/>
      <c r="O180" s="217"/>
      <c r="P180" s="217"/>
      <c r="Q180" s="547" t="s">
        <v>43</v>
      </c>
      <c r="R180" s="547"/>
      <c r="S180" s="547"/>
      <c r="T180" s="547"/>
      <c r="U180" s="547"/>
      <c r="V180" s="548" t="str">
        <f>IF('(イ)-①入力表'!$D$6="","",'(イ)-①入力表'!$D$6)</f>
        <v/>
      </c>
      <c r="W180" s="548"/>
      <c r="X180" s="548"/>
      <c r="Y180" s="548"/>
      <c r="Z180" s="548"/>
      <c r="AA180" s="548"/>
      <c r="AB180" s="548"/>
      <c r="AC180" s="548"/>
      <c r="AD180" s="548"/>
      <c r="AE180" s="548"/>
      <c r="AF180" s="548"/>
      <c r="AG180" s="548"/>
      <c r="AH180" s="548"/>
      <c r="AI180" s="548"/>
      <c r="AJ180" s="548"/>
      <c r="AK180" s="548"/>
      <c r="AL180" s="548"/>
      <c r="AM180" s="548"/>
      <c r="AN180" s="548"/>
    </row>
    <row r="181" spans="1:43" s="7" customFormat="1" ht="30" customHeight="1">
      <c r="A181" s="217"/>
      <c r="B181" s="217"/>
      <c r="C181" s="217"/>
      <c r="D181" s="217"/>
      <c r="E181" s="217"/>
      <c r="F181" s="217"/>
      <c r="G181" s="217"/>
      <c r="H181" s="217"/>
      <c r="I181" s="217"/>
      <c r="J181" s="217"/>
      <c r="K181" s="217"/>
      <c r="L181" s="217"/>
      <c r="M181" s="217"/>
      <c r="N181" s="217"/>
      <c r="O181" s="217"/>
      <c r="P181" s="217"/>
      <c r="Q181" s="547" t="s">
        <v>44</v>
      </c>
      <c r="R181" s="547"/>
      <c r="S181" s="547"/>
      <c r="T181" s="547"/>
      <c r="U181" s="547"/>
      <c r="V181" s="548" t="str">
        <f>IF('(イ)-①入力表'!$D$7="","",'(イ)-①入力表'!$D$7)</f>
        <v/>
      </c>
      <c r="W181" s="548"/>
      <c r="X181" s="548"/>
      <c r="Y181" s="548"/>
      <c r="Z181" s="548"/>
      <c r="AA181" s="548"/>
      <c r="AB181" s="548"/>
      <c r="AC181" s="548"/>
      <c r="AD181" s="548"/>
      <c r="AE181" s="548"/>
      <c r="AF181" s="548"/>
      <c r="AG181" s="548"/>
      <c r="AH181" s="548"/>
      <c r="AI181" s="548"/>
      <c r="AJ181" s="548"/>
      <c r="AK181" s="548"/>
      <c r="AL181" s="548"/>
      <c r="AM181" s="548"/>
      <c r="AN181" s="548"/>
    </row>
    <row r="182" spans="1:43" s="7" customFormat="1" ht="30" customHeight="1">
      <c r="A182" s="217"/>
      <c r="B182" s="217"/>
      <c r="C182" s="217"/>
      <c r="D182" s="217"/>
      <c r="E182" s="217"/>
      <c r="F182" s="217"/>
      <c r="G182" s="217"/>
      <c r="H182" s="217"/>
      <c r="I182" s="217"/>
      <c r="J182" s="217"/>
      <c r="K182" s="217"/>
      <c r="L182" s="217"/>
      <c r="M182" s="217"/>
      <c r="N182" s="217"/>
      <c r="O182" s="217"/>
      <c r="P182" s="217"/>
      <c r="Q182" s="547" t="s">
        <v>45</v>
      </c>
      <c r="R182" s="547"/>
      <c r="S182" s="547"/>
      <c r="T182" s="547"/>
      <c r="U182" s="547"/>
      <c r="V182" s="548" t="str">
        <f>IF('(イ)-①入力表'!$D$8="","",'(イ)-①入力表'!$D$8)</f>
        <v/>
      </c>
      <c r="W182" s="548"/>
      <c r="X182" s="548"/>
      <c r="Y182" s="548"/>
      <c r="Z182" s="548"/>
      <c r="AA182" s="548"/>
      <c r="AB182" s="548"/>
      <c r="AC182" s="548"/>
      <c r="AD182" s="548"/>
      <c r="AE182" s="548"/>
      <c r="AF182" s="548"/>
      <c r="AG182" s="548"/>
      <c r="AH182" s="548"/>
      <c r="AI182" s="548"/>
      <c r="AJ182" s="548"/>
      <c r="AK182" s="548"/>
      <c r="AL182" s="548"/>
      <c r="AM182" s="548"/>
      <c r="AN182" s="548"/>
    </row>
    <row r="183" spans="1:43" s="7" customFormat="1" ht="30" customHeight="1">
      <c r="A183" s="217"/>
      <c r="B183" s="217"/>
      <c r="C183" s="217"/>
      <c r="D183" s="217"/>
      <c r="E183" s="217"/>
      <c r="F183" s="217"/>
      <c r="G183" s="217"/>
      <c r="H183" s="217"/>
      <c r="I183" s="217"/>
      <c r="J183" s="217"/>
      <c r="K183" s="217"/>
      <c r="L183" s="217"/>
      <c r="M183" s="217"/>
      <c r="N183" s="217"/>
      <c r="O183" s="217"/>
      <c r="P183" s="217"/>
      <c r="Q183" s="547" t="s">
        <v>46</v>
      </c>
      <c r="R183" s="547"/>
      <c r="S183" s="547"/>
      <c r="T183" s="547"/>
      <c r="U183" s="547"/>
      <c r="V183" s="548" t="str">
        <f>IF('(イ)-①入力表'!$D$9="","",'(イ)-①入力表'!$D$9)</f>
        <v/>
      </c>
      <c r="W183" s="548"/>
      <c r="X183" s="548"/>
      <c r="Y183" s="548"/>
      <c r="Z183" s="548"/>
      <c r="AA183" s="548"/>
      <c r="AB183" s="548"/>
      <c r="AC183" s="548"/>
      <c r="AD183" s="548"/>
      <c r="AE183" s="548"/>
      <c r="AF183" s="548"/>
      <c r="AG183" s="548"/>
      <c r="AH183" s="548"/>
      <c r="AI183" s="548"/>
      <c r="AJ183" s="548"/>
      <c r="AK183" s="548"/>
      <c r="AL183" s="548"/>
      <c r="AM183" s="548"/>
      <c r="AN183" s="548"/>
    </row>
    <row r="184" spans="1:43" s="7" customFormat="1" ht="30" customHeight="1">
      <c r="A184" s="217"/>
      <c r="B184" s="217"/>
      <c r="C184" s="217"/>
      <c r="D184" s="217"/>
      <c r="E184" s="217"/>
      <c r="F184" s="217"/>
      <c r="G184" s="217"/>
      <c r="H184" s="217"/>
      <c r="I184" s="217"/>
      <c r="J184" s="217"/>
      <c r="K184" s="217"/>
      <c r="L184" s="217"/>
      <c r="M184" s="217"/>
      <c r="N184" s="217"/>
      <c r="O184" s="217"/>
      <c r="P184" s="217"/>
      <c r="Q184" s="547" t="s">
        <v>47</v>
      </c>
      <c r="R184" s="547"/>
      <c r="S184" s="547"/>
      <c r="T184" s="547"/>
      <c r="U184" s="547"/>
      <c r="V184" s="548" t="str">
        <f>IF('(イ)-①入力表'!$D$10="","",'(イ)-①入力表'!$D$10)</f>
        <v/>
      </c>
      <c r="W184" s="548"/>
      <c r="X184" s="548"/>
      <c r="Y184" s="548"/>
      <c r="Z184" s="548"/>
      <c r="AA184" s="548"/>
      <c r="AB184" s="548"/>
      <c r="AC184" s="548"/>
      <c r="AD184" s="548"/>
      <c r="AE184" s="548"/>
      <c r="AF184" s="548"/>
      <c r="AG184" s="548"/>
      <c r="AH184" s="548"/>
      <c r="AI184" s="548"/>
      <c r="AJ184" s="548"/>
      <c r="AK184" s="548"/>
      <c r="AL184" s="548"/>
      <c r="AM184" s="548"/>
      <c r="AN184" s="548"/>
    </row>
    <row r="185" spans="1:43" s="7" customFormat="1" ht="30" customHeight="1">
      <c r="A185" s="217"/>
      <c r="B185" s="217"/>
      <c r="C185" s="217"/>
      <c r="D185" s="217"/>
      <c r="E185" s="217"/>
      <c r="F185" s="217"/>
      <c r="G185" s="217"/>
      <c r="H185" s="217"/>
      <c r="I185" s="217"/>
      <c r="J185" s="217"/>
      <c r="K185" s="217"/>
      <c r="L185" s="217"/>
      <c r="M185" s="217"/>
      <c r="N185" s="217"/>
      <c r="O185" s="217"/>
      <c r="P185" s="217"/>
      <c r="Q185" s="547" t="s">
        <v>46</v>
      </c>
      <c r="R185" s="547"/>
      <c r="S185" s="547"/>
      <c r="T185" s="547"/>
      <c r="U185" s="547"/>
      <c r="V185" s="548" t="str">
        <f>IF('(イ)-①入力表'!$D$11="","",'(イ)-①入力表'!$D$11)</f>
        <v/>
      </c>
      <c r="W185" s="548"/>
      <c r="X185" s="548"/>
      <c r="Y185" s="548"/>
      <c r="Z185" s="548"/>
      <c r="AA185" s="548"/>
      <c r="AB185" s="548"/>
      <c r="AC185" s="548"/>
      <c r="AD185" s="548"/>
      <c r="AE185" s="548"/>
      <c r="AF185" s="548"/>
      <c r="AG185" s="548"/>
      <c r="AH185" s="548"/>
      <c r="AI185" s="548"/>
      <c r="AJ185" s="548"/>
      <c r="AK185" s="548"/>
      <c r="AL185" s="548"/>
      <c r="AM185" s="548"/>
      <c r="AN185" s="548"/>
    </row>
  </sheetData>
  <sheetProtection algorithmName="SHA-512" hashValue="6FfgJqGkFpdQQFpttqrhE5Xk3Vi7EGyNdfMng0xP1jucAViuhbl60XWzLME42ZhHF8zhy1ybcSFgKHWU7me6Kg==" saltValue="sQs1NsBn9S6kTsOFb7JUzQ==" spinCount="100000" sheet="1" objects="1" scenarios="1"/>
  <mergeCells count="246">
    <mergeCell ref="AM174:AN174"/>
    <mergeCell ref="H171:R171"/>
    <mergeCell ref="H172:R172"/>
    <mergeCell ref="H173:R173"/>
    <mergeCell ref="H174:R174"/>
    <mergeCell ref="AB171:AL171"/>
    <mergeCell ref="AB172:AL172"/>
    <mergeCell ref="AB173:AL173"/>
    <mergeCell ref="AB174:AL174"/>
    <mergeCell ref="Q155:U155"/>
    <mergeCell ref="V155:AN155"/>
    <mergeCell ref="A146:AN146"/>
    <mergeCell ref="A158:AO158"/>
    <mergeCell ref="A161:T161"/>
    <mergeCell ref="U161:AD161"/>
    <mergeCell ref="AE161:AN161"/>
    <mergeCell ref="A148:L148"/>
    <mergeCell ref="U163:AB163"/>
    <mergeCell ref="AE162:AL162"/>
    <mergeCell ref="AE163:AL163"/>
    <mergeCell ref="AC163:AD163"/>
    <mergeCell ref="Q150:U150"/>
    <mergeCell ref="V150:AN150"/>
    <mergeCell ref="Q151:U151"/>
    <mergeCell ref="V151:AN151"/>
    <mergeCell ref="Q152:U152"/>
    <mergeCell ref="V152:AN152"/>
    <mergeCell ref="Q153:U153"/>
    <mergeCell ref="V153:AN153"/>
    <mergeCell ref="Q154:U154"/>
    <mergeCell ref="V154:AN154"/>
    <mergeCell ref="B113:M113"/>
    <mergeCell ref="K117:W117"/>
    <mergeCell ref="X117:Y117"/>
    <mergeCell ref="Z117:AL117"/>
    <mergeCell ref="AM117:AN117"/>
    <mergeCell ref="AA119:AL119"/>
    <mergeCell ref="B1:AN1"/>
    <mergeCell ref="B61:AN61"/>
    <mergeCell ref="B92:AN92"/>
    <mergeCell ref="F96:H96"/>
    <mergeCell ref="I96:I97"/>
    <mergeCell ref="J96:L97"/>
    <mergeCell ref="AC97:AF97"/>
    <mergeCell ref="Y100:AI100"/>
    <mergeCell ref="Y103:AI103"/>
    <mergeCell ref="A109:AN109"/>
    <mergeCell ref="A111:B111"/>
    <mergeCell ref="C111:F111"/>
    <mergeCell ref="G111:K111"/>
    <mergeCell ref="B86:D86"/>
    <mergeCell ref="E86:N86"/>
    <mergeCell ref="O86:Q86"/>
    <mergeCell ref="R86:AA86"/>
    <mergeCell ref="AB86:AD86"/>
    <mergeCell ref="AE86:AN86"/>
    <mergeCell ref="B87:D87"/>
    <mergeCell ref="E87:N87"/>
    <mergeCell ref="O87:Q87"/>
    <mergeCell ref="R87:AA87"/>
    <mergeCell ref="AB87:AD87"/>
    <mergeCell ref="AE87:AN87"/>
    <mergeCell ref="B68:AN68"/>
    <mergeCell ref="AA70:AL70"/>
    <mergeCell ref="U74:W74"/>
    <mergeCell ref="U76:W76"/>
    <mergeCell ref="X76:AL76"/>
    <mergeCell ref="X77:AL77"/>
    <mergeCell ref="U78:W78"/>
    <mergeCell ref="X78:AK78"/>
    <mergeCell ref="Y81:AE81"/>
    <mergeCell ref="AI81:AN81"/>
    <mergeCell ref="B82:AN82"/>
    <mergeCell ref="B62:D62"/>
    <mergeCell ref="E62:N62"/>
    <mergeCell ref="O62:Q62"/>
    <mergeCell ref="R62:AA62"/>
    <mergeCell ref="AB62:AD62"/>
    <mergeCell ref="AE62:AN62"/>
    <mergeCell ref="B63:D63"/>
    <mergeCell ref="E63:N63"/>
    <mergeCell ref="O63:Q63"/>
    <mergeCell ref="R63:AA63"/>
    <mergeCell ref="AB63:AD63"/>
    <mergeCell ref="AE63:AN63"/>
    <mergeCell ref="Q184:U184"/>
    <mergeCell ref="V184:AN184"/>
    <mergeCell ref="Q185:U185"/>
    <mergeCell ref="V185:AN185"/>
    <mergeCell ref="F176:T176"/>
    <mergeCell ref="U176:Y176"/>
    <mergeCell ref="Q181:U181"/>
    <mergeCell ref="V181:AN181"/>
    <mergeCell ref="Q182:U182"/>
    <mergeCell ref="V182:AN182"/>
    <mergeCell ref="Q183:U183"/>
    <mergeCell ref="V183:AN183"/>
    <mergeCell ref="A178:L178"/>
    <mergeCell ref="Q180:U180"/>
    <mergeCell ref="V180:AN180"/>
    <mergeCell ref="A174:G174"/>
    <mergeCell ref="U174:AA174"/>
    <mergeCell ref="U173:AA173"/>
    <mergeCell ref="A172:G172"/>
    <mergeCell ref="A173:G173"/>
    <mergeCell ref="A171:G171"/>
    <mergeCell ref="U171:AA171"/>
    <mergeCell ref="U172:AA172"/>
    <mergeCell ref="A166:T166"/>
    <mergeCell ref="A170:G170"/>
    <mergeCell ref="H170:T170"/>
    <mergeCell ref="U170:AA170"/>
    <mergeCell ref="U166:AB166"/>
    <mergeCell ref="S171:T171"/>
    <mergeCell ref="S172:T172"/>
    <mergeCell ref="S173:T173"/>
    <mergeCell ref="S174:T174"/>
    <mergeCell ref="AB170:AN170"/>
    <mergeCell ref="AM166:AN166"/>
    <mergeCell ref="AE166:AL166"/>
    <mergeCell ref="AC166:AD166"/>
    <mergeCell ref="AM171:AN171"/>
    <mergeCell ref="AM172:AN172"/>
    <mergeCell ref="AM173:AN173"/>
    <mergeCell ref="A164:E164"/>
    <mergeCell ref="F164:T164"/>
    <mergeCell ref="A165:E165"/>
    <mergeCell ref="F165:T165"/>
    <mergeCell ref="A162:E162"/>
    <mergeCell ref="F162:T162"/>
    <mergeCell ref="A163:E163"/>
    <mergeCell ref="F163:T163"/>
    <mergeCell ref="AM162:AN162"/>
    <mergeCell ref="AM163:AN163"/>
    <mergeCell ref="AM164:AN164"/>
    <mergeCell ref="AM165:AN165"/>
    <mergeCell ref="AC162:AD162"/>
    <mergeCell ref="U162:AB162"/>
    <mergeCell ref="U164:AB164"/>
    <mergeCell ref="U165:AB165"/>
    <mergeCell ref="AE164:AL164"/>
    <mergeCell ref="AE165:AL165"/>
    <mergeCell ref="AC164:AD164"/>
    <mergeCell ref="AC165:AD165"/>
    <mergeCell ref="G144:K144"/>
    <mergeCell ref="F143:M143"/>
    <mergeCell ref="L144:S144"/>
    <mergeCell ref="A143:E143"/>
    <mergeCell ref="AA143:AE144"/>
    <mergeCell ref="AF143:AJ144"/>
    <mergeCell ref="AK143:AL144"/>
    <mergeCell ref="A132:AN132"/>
    <mergeCell ref="F130:T130"/>
    <mergeCell ref="A131:T131"/>
    <mergeCell ref="AE131:AL131"/>
    <mergeCell ref="AM136:AN136"/>
    <mergeCell ref="AM139:AN139"/>
    <mergeCell ref="N143:Q143"/>
    <mergeCell ref="R143:Y143"/>
    <mergeCell ref="A139:Z139"/>
    <mergeCell ref="AA139:AL139"/>
    <mergeCell ref="AA136:AL136"/>
    <mergeCell ref="A136:Z136"/>
    <mergeCell ref="AC131:AD131"/>
    <mergeCell ref="U129:AB129"/>
    <mergeCell ref="U130:AB130"/>
    <mergeCell ref="U131:AB131"/>
    <mergeCell ref="AM129:AN129"/>
    <mergeCell ref="AM130:AN130"/>
    <mergeCell ref="AM131:AN131"/>
    <mergeCell ref="AE129:AL129"/>
    <mergeCell ref="AE130:AL130"/>
    <mergeCell ref="A123:E123"/>
    <mergeCell ref="F123:AH123"/>
    <mergeCell ref="A127:E127"/>
    <mergeCell ref="A128:E128"/>
    <mergeCell ref="A129:E129"/>
    <mergeCell ref="A130:E130"/>
    <mergeCell ref="F127:T127"/>
    <mergeCell ref="F128:T128"/>
    <mergeCell ref="A126:T126"/>
    <mergeCell ref="U126:AD126"/>
    <mergeCell ref="AE126:AN126"/>
    <mergeCell ref="AC127:AD127"/>
    <mergeCell ref="AC128:AD128"/>
    <mergeCell ref="U127:AB127"/>
    <mergeCell ref="U128:AB128"/>
    <mergeCell ref="AM127:AN127"/>
    <mergeCell ref="AM128:AN128"/>
    <mergeCell ref="AE127:AL127"/>
    <mergeCell ref="AE128:AL128"/>
    <mergeCell ref="F129:T129"/>
    <mergeCell ref="AC129:AD129"/>
    <mergeCell ref="AC130:AD130"/>
    <mergeCell ref="AE2:AN2"/>
    <mergeCell ref="B2:D2"/>
    <mergeCell ref="E2:N2"/>
    <mergeCell ref="O2:Q2"/>
    <mergeCell ref="R2:AA2"/>
    <mergeCell ref="AB2:AD2"/>
    <mergeCell ref="X17:AL17"/>
    <mergeCell ref="B3:D3"/>
    <mergeCell ref="E3:N3"/>
    <mergeCell ref="O3:Q3"/>
    <mergeCell ref="R3:AA3"/>
    <mergeCell ref="AB3:AD3"/>
    <mergeCell ref="AE3:AN3"/>
    <mergeCell ref="B8:AN8"/>
    <mergeCell ref="AA10:AL10"/>
    <mergeCell ref="U14:W14"/>
    <mergeCell ref="U16:W16"/>
    <mergeCell ref="X16:AL16"/>
    <mergeCell ref="AE27:AN27"/>
    <mergeCell ref="U18:W18"/>
    <mergeCell ref="X18:AK18"/>
    <mergeCell ref="B26:D26"/>
    <mergeCell ref="E26:N26"/>
    <mergeCell ref="O26:Q26"/>
    <mergeCell ref="R26:AA26"/>
    <mergeCell ref="AB26:AD26"/>
    <mergeCell ref="AE26:AN26"/>
    <mergeCell ref="B27:D27"/>
    <mergeCell ref="E27:N27"/>
    <mergeCell ref="O27:Q27"/>
    <mergeCell ref="R27:AA27"/>
    <mergeCell ref="AB27:AD27"/>
    <mergeCell ref="Y21:AE21"/>
    <mergeCell ref="AI21:AN21"/>
    <mergeCell ref="B22:AN22"/>
    <mergeCell ref="K57:W57"/>
    <mergeCell ref="X57:Y57"/>
    <mergeCell ref="Z57:AL57"/>
    <mergeCell ref="AM57:AN57"/>
    <mergeCell ref="AA59:AL59"/>
    <mergeCell ref="B53:M53"/>
    <mergeCell ref="B32:AN32"/>
    <mergeCell ref="F36:H36"/>
    <mergeCell ref="I36:I37"/>
    <mergeCell ref="J36:L37"/>
    <mergeCell ref="AC37:AF37"/>
    <mergeCell ref="Y40:AI40"/>
    <mergeCell ref="Y43:AI43"/>
    <mergeCell ref="A49:AN49"/>
    <mergeCell ref="A51:B51"/>
    <mergeCell ref="C51:F51"/>
    <mergeCell ref="G51:K51"/>
  </mergeCells>
  <phoneticPr fontId="1"/>
  <conditionalFormatting sqref="AC37:AF37">
    <cfRule type="cellIs" dxfId="92" priority="4" operator="lessThan">
      <formula>5</formula>
    </cfRule>
  </conditionalFormatting>
  <conditionalFormatting sqref="AF143:AJ144">
    <cfRule type="cellIs" dxfId="91" priority="3" operator="lessThan">
      <formula>5</formula>
    </cfRule>
  </conditionalFormatting>
  <conditionalFormatting sqref="U176:Y176">
    <cfRule type="cellIs" dxfId="90" priority="2" operator="lessThan">
      <formula>5</formula>
    </cfRule>
  </conditionalFormatting>
  <conditionalFormatting sqref="AC97:AF97">
    <cfRule type="cellIs" dxfId="89" priority="1" operator="lessThan">
      <formula>5</formula>
    </cfRule>
  </conditionalFormatting>
  <pageMargins left="0.94488188976377963" right="0.74803149606299213" top="0.59055118110236227" bottom="0.19685039370078741" header="0.31496062992125984" footer="0.31496062992125984"/>
  <pageSetup paperSize="9" orientation="portrait" r:id="rId1"/>
  <rowBreaks count="3" manualBreakCount="3">
    <brk id="60" max="40" man="1"/>
    <brk id="120" max="40" man="1"/>
    <brk id="155" max="4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A0407-AC50-472C-83C6-27FEDD727F23}">
  <sheetPr>
    <tabColor rgb="FFFF0000"/>
  </sheetPr>
  <dimension ref="A1:AI93"/>
  <sheetViews>
    <sheetView zoomScaleNormal="100" zoomScaleSheetLayoutView="70" workbookViewId="0">
      <selection activeCell="C3" sqref="C3:D3"/>
    </sheetView>
  </sheetViews>
  <sheetFormatPr defaultRowHeight="15" customHeight="1"/>
  <cols>
    <col min="1" max="1" width="3.19921875" style="11" bestFit="1" customWidth="1"/>
    <col min="2" max="2" width="14.5" style="11" bestFit="1" customWidth="1"/>
    <col min="3" max="6" width="11.5" style="11" customWidth="1"/>
    <col min="7" max="7" width="11.5" style="11" bestFit="1" customWidth="1"/>
    <col min="8" max="8" width="3.69921875" style="11" customWidth="1"/>
    <col min="9" max="9" width="14.19921875" style="11" customWidth="1"/>
    <col min="10" max="10" width="13" style="38" hidden="1" customWidth="1"/>
    <col min="11" max="11" width="16.3984375" style="37" hidden="1" customWidth="1"/>
    <col min="12" max="12" width="5.69921875" style="37" hidden="1" customWidth="1"/>
    <col min="13" max="13" width="2.69921875" style="37" hidden="1" customWidth="1"/>
    <col min="14" max="14" width="7.69921875" style="37" hidden="1" customWidth="1"/>
    <col min="15" max="15" width="4.69921875" style="37" hidden="1" customWidth="1"/>
    <col min="16" max="17" width="5.69921875" style="37" hidden="1" customWidth="1"/>
    <col min="18" max="18" width="3.69921875" style="37" hidden="1" customWidth="1"/>
    <col min="19" max="19" width="6.69921875" style="37" hidden="1" customWidth="1"/>
    <col min="20" max="20" width="7.69921875" style="37" hidden="1" customWidth="1"/>
    <col min="21" max="22" width="6.69921875" style="37" hidden="1" customWidth="1"/>
    <col min="23" max="23" width="5.69921875" style="37" hidden="1" customWidth="1"/>
    <col min="24" max="24" width="3.69921875" style="37" hidden="1" customWidth="1"/>
    <col min="25" max="25" width="5.8984375" style="37" hidden="1" customWidth="1"/>
    <col min="26" max="28" width="3.69921875" style="37" hidden="1" customWidth="1"/>
    <col min="29" max="31" width="9.69921875" style="37" hidden="1" customWidth="1"/>
    <col min="32" max="32" width="45.69921875" style="37" hidden="1" customWidth="1"/>
    <col min="33" max="254" width="8.796875" style="11"/>
    <col min="255" max="255" width="3.19921875" style="11" bestFit="1" customWidth="1"/>
    <col min="256" max="256" width="14.5" style="11" bestFit="1" customWidth="1"/>
    <col min="257" max="260" width="11.5" style="11" customWidth="1"/>
    <col min="261" max="261" width="11.5" style="11" bestFit="1" customWidth="1"/>
    <col min="262" max="262" width="19.19921875" style="11" bestFit="1" customWidth="1"/>
    <col min="263" max="263" width="10.59765625" style="11" bestFit="1" customWidth="1"/>
    <col min="264" max="266" width="9.19921875" style="11" bestFit="1" customWidth="1"/>
    <col min="267" max="510" width="8.796875" style="11"/>
    <col min="511" max="511" width="3.19921875" style="11" bestFit="1" customWidth="1"/>
    <col min="512" max="512" width="14.5" style="11" bestFit="1" customWidth="1"/>
    <col min="513" max="516" width="11.5" style="11" customWidth="1"/>
    <col min="517" max="517" width="11.5" style="11" bestFit="1" customWidth="1"/>
    <col min="518" max="518" width="19.19921875" style="11" bestFit="1" customWidth="1"/>
    <col min="519" max="519" width="10.59765625" style="11" bestFit="1" customWidth="1"/>
    <col min="520" max="522" width="9.19921875" style="11" bestFit="1" customWidth="1"/>
    <col min="523" max="766" width="8.796875" style="11"/>
    <col min="767" max="767" width="3.19921875" style="11" bestFit="1" customWidth="1"/>
    <col min="768" max="768" width="14.5" style="11" bestFit="1" customWidth="1"/>
    <col min="769" max="772" width="11.5" style="11" customWidth="1"/>
    <col min="773" max="773" width="11.5" style="11" bestFit="1" customWidth="1"/>
    <col min="774" max="774" width="19.19921875" style="11" bestFit="1" customWidth="1"/>
    <col min="775" max="775" width="10.59765625" style="11" bestFit="1" customWidth="1"/>
    <col min="776" max="778" width="9.19921875" style="11" bestFit="1" customWidth="1"/>
    <col min="779" max="1022" width="8.796875" style="11"/>
    <col min="1023" max="1023" width="3.19921875" style="11" bestFit="1" customWidth="1"/>
    <col min="1024" max="1024" width="14.5" style="11" bestFit="1" customWidth="1"/>
    <col min="1025" max="1028" width="11.5" style="11" customWidth="1"/>
    <col min="1029" max="1029" width="11.5" style="11" bestFit="1" customWidth="1"/>
    <col min="1030" max="1030" width="19.19921875" style="11" bestFit="1" customWidth="1"/>
    <col min="1031" max="1031" width="10.59765625" style="11" bestFit="1" customWidth="1"/>
    <col min="1032" max="1034" width="9.19921875" style="11" bestFit="1" customWidth="1"/>
    <col min="1035" max="1278" width="8.796875" style="11"/>
    <col min="1279" max="1279" width="3.19921875" style="11" bestFit="1" customWidth="1"/>
    <col min="1280" max="1280" width="14.5" style="11" bestFit="1" customWidth="1"/>
    <col min="1281" max="1284" width="11.5" style="11" customWidth="1"/>
    <col min="1285" max="1285" width="11.5" style="11" bestFit="1" customWidth="1"/>
    <col min="1286" max="1286" width="19.19921875" style="11" bestFit="1" customWidth="1"/>
    <col min="1287" max="1287" width="10.59765625" style="11" bestFit="1" customWidth="1"/>
    <col min="1288" max="1290" width="9.19921875" style="11" bestFit="1" customWidth="1"/>
    <col min="1291" max="1534" width="8.796875" style="11"/>
    <col min="1535" max="1535" width="3.19921875" style="11" bestFit="1" customWidth="1"/>
    <col min="1536" max="1536" width="14.5" style="11" bestFit="1" customWidth="1"/>
    <col min="1537" max="1540" width="11.5" style="11" customWidth="1"/>
    <col min="1541" max="1541" width="11.5" style="11" bestFit="1" customWidth="1"/>
    <col min="1542" max="1542" width="19.19921875" style="11" bestFit="1" customWidth="1"/>
    <col min="1543" max="1543" width="10.59765625" style="11" bestFit="1" customWidth="1"/>
    <col min="1544" max="1546" width="9.19921875" style="11" bestFit="1" customWidth="1"/>
    <col min="1547" max="1790" width="8.796875" style="11"/>
    <col min="1791" max="1791" width="3.19921875" style="11" bestFit="1" customWidth="1"/>
    <col min="1792" max="1792" width="14.5" style="11" bestFit="1" customWidth="1"/>
    <col min="1793" max="1796" width="11.5" style="11" customWidth="1"/>
    <col min="1797" max="1797" width="11.5" style="11" bestFit="1" customWidth="1"/>
    <col min="1798" max="1798" width="19.19921875" style="11" bestFit="1" customWidth="1"/>
    <col min="1799" max="1799" width="10.59765625" style="11" bestFit="1" customWidth="1"/>
    <col min="1800" max="1802" width="9.19921875" style="11" bestFit="1" customWidth="1"/>
    <col min="1803" max="2046" width="8.796875" style="11"/>
    <col min="2047" max="2047" width="3.19921875" style="11" bestFit="1" customWidth="1"/>
    <col min="2048" max="2048" width="14.5" style="11" bestFit="1" customWidth="1"/>
    <col min="2049" max="2052" width="11.5" style="11" customWidth="1"/>
    <col min="2053" max="2053" width="11.5" style="11" bestFit="1" customWidth="1"/>
    <col min="2054" max="2054" width="19.19921875" style="11" bestFit="1" customWidth="1"/>
    <col min="2055" max="2055" width="10.59765625" style="11" bestFit="1" customWidth="1"/>
    <col min="2056" max="2058" width="9.19921875" style="11" bestFit="1" customWidth="1"/>
    <col min="2059" max="2302" width="8.796875" style="11"/>
    <col min="2303" max="2303" width="3.19921875" style="11" bestFit="1" customWidth="1"/>
    <col min="2304" max="2304" width="14.5" style="11" bestFit="1" customWidth="1"/>
    <col min="2305" max="2308" width="11.5" style="11" customWidth="1"/>
    <col min="2309" max="2309" width="11.5" style="11" bestFit="1" customWidth="1"/>
    <col min="2310" max="2310" width="19.19921875" style="11" bestFit="1" customWidth="1"/>
    <col min="2311" max="2311" width="10.59765625" style="11" bestFit="1" customWidth="1"/>
    <col min="2312" max="2314" width="9.19921875" style="11" bestFit="1" customWidth="1"/>
    <col min="2315" max="2558" width="8.796875" style="11"/>
    <col min="2559" max="2559" width="3.19921875" style="11" bestFit="1" customWidth="1"/>
    <col min="2560" max="2560" width="14.5" style="11" bestFit="1" customWidth="1"/>
    <col min="2561" max="2564" width="11.5" style="11" customWidth="1"/>
    <col min="2565" max="2565" width="11.5" style="11" bestFit="1" customWidth="1"/>
    <col min="2566" max="2566" width="19.19921875" style="11" bestFit="1" customWidth="1"/>
    <col min="2567" max="2567" width="10.59765625" style="11" bestFit="1" customWidth="1"/>
    <col min="2568" max="2570" width="9.19921875" style="11" bestFit="1" customWidth="1"/>
    <col min="2571" max="2814" width="8.796875" style="11"/>
    <col min="2815" max="2815" width="3.19921875" style="11" bestFit="1" customWidth="1"/>
    <col min="2816" max="2816" width="14.5" style="11" bestFit="1" customWidth="1"/>
    <col min="2817" max="2820" width="11.5" style="11" customWidth="1"/>
    <col min="2821" max="2821" width="11.5" style="11" bestFit="1" customWidth="1"/>
    <col min="2822" max="2822" width="19.19921875" style="11" bestFit="1" customWidth="1"/>
    <col min="2823" max="2823" width="10.59765625" style="11" bestFit="1" customWidth="1"/>
    <col min="2824" max="2826" width="9.19921875" style="11" bestFit="1" customWidth="1"/>
    <col min="2827" max="3070" width="8.796875" style="11"/>
    <col min="3071" max="3071" width="3.19921875" style="11" bestFit="1" customWidth="1"/>
    <col min="3072" max="3072" width="14.5" style="11" bestFit="1" customWidth="1"/>
    <col min="3073" max="3076" width="11.5" style="11" customWidth="1"/>
    <col min="3077" max="3077" width="11.5" style="11" bestFit="1" customWidth="1"/>
    <col min="3078" max="3078" width="19.19921875" style="11" bestFit="1" customWidth="1"/>
    <col min="3079" max="3079" width="10.59765625" style="11" bestFit="1" customWidth="1"/>
    <col min="3080" max="3082" width="9.19921875" style="11" bestFit="1" customWidth="1"/>
    <col min="3083" max="3326" width="8.796875" style="11"/>
    <col min="3327" max="3327" width="3.19921875" style="11" bestFit="1" customWidth="1"/>
    <col min="3328" max="3328" width="14.5" style="11" bestFit="1" customWidth="1"/>
    <col min="3329" max="3332" width="11.5" style="11" customWidth="1"/>
    <col min="3333" max="3333" width="11.5" style="11" bestFit="1" customWidth="1"/>
    <col min="3334" max="3334" width="19.19921875" style="11" bestFit="1" customWidth="1"/>
    <col min="3335" max="3335" width="10.59765625" style="11" bestFit="1" customWidth="1"/>
    <col min="3336" max="3338" width="9.19921875" style="11" bestFit="1" customWidth="1"/>
    <col min="3339" max="3582" width="8.796875" style="11"/>
    <col min="3583" max="3583" width="3.19921875" style="11" bestFit="1" customWidth="1"/>
    <col min="3584" max="3584" width="14.5" style="11" bestFit="1" customWidth="1"/>
    <col min="3585" max="3588" width="11.5" style="11" customWidth="1"/>
    <col min="3589" max="3589" width="11.5" style="11" bestFit="1" customWidth="1"/>
    <col min="3590" max="3590" width="19.19921875" style="11" bestFit="1" customWidth="1"/>
    <col min="3591" max="3591" width="10.59765625" style="11" bestFit="1" customWidth="1"/>
    <col min="3592" max="3594" width="9.19921875" style="11" bestFit="1" customWidth="1"/>
    <col min="3595" max="3838" width="8.796875" style="11"/>
    <col min="3839" max="3839" width="3.19921875" style="11" bestFit="1" customWidth="1"/>
    <col min="3840" max="3840" width="14.5" style="11" bestFit="1" customWidth="1"/>
    <col min="3841" max="3844" width="11.5" style="11" customWidth="1"/>
    <col min="3845" max="3845" width="11.5" style="11" bestFit="1" customWidth="1"/>
    <col min="3846" max="3846" width="19.19921875" style="11" bestFit="1" customWidth="1"/>
    <col min="3847" max="3847" width="10.59765625" style="11" bestFit="1" customWidth="1"/>
    <col min="3848" max="3850" width="9.19921875" style="11" bestFit="1" customWidth="1"/>
    <col min="3851" max="4094" width="8.796875" style="11"/>
    <col min="4095" max="4095" width="3.19921875" style="11" bestFit="1" customWidth="1"/>
    <col min="4096" max="4096" width="14.5" style="11" bestFit="1" customWidth="1"/>
    <col min="4097" max="4100" width="11.5" style="11" customWidth="1"/>
    <col min="4101" max="4101" width="11.5" style="11" bestFit="1" customWidth="1"/>
    <col min="4102" max="4102" width="19.19921875" style="11" bestFit="1" customWidth="1"/>
    <col min="4103" max="4103" width="10.59765625" style="11" bestFit="1" customWidth="1"/>
    <col min="4104" max="4106" width="9.19921875" style="11" bestFit="1" customWidth="1"/>
    <col min="4107" max="4350" width="8.796875" style="11"/>
    <col min="4351" max="4351" width="3.19921875" style="11" bestFit="1" customWidth="1"/>
    <col min="4352" max="4352" width="14.5" style="11" bestFit="1" customWidth="1"/>
    <col min="4353" max="4356" width="11.5" style="11" customWidth="1"/>
    <col min="4357" max="4357" width="11.5" style="11" bestFit="1" customWidth="1"/>
    <col min="4358" max="4358" width="19.19921875" style="11" bestFit="1" customWidth="1"/>
    <col min="4359" max="4359" width="10.59765625" style="11" bestFit="1" customWidth="1"/>
    <col min="4360" max="4362" width="9.19921875" style="11" bestFit="1" customWidth="1"/>
    <col min="4363" max="4606" width="8.796875" style="11"/>
    <col min="4607" max="4607" width="3.19921875" style="11" bestFit="1" customWidth="1"/>
    <col min="4608" max="4608" width="14.5" style="11" bestFit="1" customWidth="1"/>
    <col min="4609" max="4612" width="11.5" style="11" customWidth="1"/>
    <col min="4613" max="4613" width="11.5" style="11" bestFit="1" customWidth="1"/>
    <col min="4614" max="4614" width="19.19921875" style="11" bestFit="1" customWidth="1"/>
    <col min="4615" max="4615" width="10.59765625" style="11" bestFit="1" customWidth="1"/>
    <col min="4616" max="4618" width="9.19921875" style="11" bestFit="1" customWidth="1"/>
    <col min="4619" max="4862" width="8.796875" style="11"/>
    <col min="4863" max="4863" width="3.19921875" style="11" bestFit="1" customWidth="1"/>
    <col min="4864" max="4864" width="14.5" style="11" bestFit="1" customWidth="1"/>
    <col min="4865" max="4868" width="11.5" style="11" customWidth="1"/>
    <col min="4869" max="4869" width="11.5" style="11" bestFit="1" customWidth="1"/>
    <col min="4870" max="4870" width="19.19921875" style="11" bestFit="1" customWidth="1"/>
    <col min="4871" max="4871" width="10.59765625" style="11" bestFit="1" customWidth="1"/>
    <col min="4872" max="4874" width="9.19921875" style="11" bestFit="1" customWidth="1"/>
    <col min="4875" max="5118" width="8.796875" style="11"/>
    <col min="5119" max="5119" width="3.19921875" style="11" bestFit="1" customWidth="1"/>
    <col min="5120" max="5120" width="14.5" style="11" bestFit="1" customWidth="1"/>
    <col min="5121" max="5124" width="11.5" style="11" customWidth="1"/>
    <col min="5125" max="5125" width="11.5" style="11" bestFit="1" customWidth="1"/>
    <col min="5126" max="5126" width="19.19921875" style="11" bestFit="1" customWidth="1"/>
    <col min="5127" max="5127" width="10.59765625" style="11" bestFit="1" customWidth="1"/>
    <col min="5128" max="5130" width="9.19921875" style="11" bestFit="1" customWidth="1"/>
    <col min="5131" max="5374" width="8.796875" style="11"/>
    <col min="5375" max="5375" width="3.19921875" style="11" bestFit="1" customWidth="1"/>
    <col min="5376" max="5376" width="14.5" style="11" bestFit="1" customWidth="1"/>
    <col min="5377" max="5380" width="11.5" style="11" customWidth="1"/>
    <col min="5381" max="5381" width="11.5" style="11" bestFit="1" customWidth="1"/>
    <col min="5382" max="5382" width="19.19921875" style="11" bestFit="1" customWidth="1"/>
    <col min="5383" max="5383" width="10.59765625" style="11" bestFit="1" customWidth="1"/>
    <col min="5384" max="5386" width="9.19921875" style="11" bestFit="1" customWidth="1"/>
    <col min="5387" max="5630" width="8.796875" style="11"/>
    <col min="5631" max="5631" width="3.19921875" style="11" bestFit="1" customWidth="1"/>
    <col min="5632" max="5632" width="14.5" style="11" bestFit="1" customWidth="1"/>
    <col min="5633" max="5636" width="11.5" style="11" customWidth="1"/>
    <col min="5637" max="5637" width="11.5" style="11" bestFit="1" customWidth="1"/>
    <col min="5638" max="5638" width="19.19921875" style="11" bestFit="1" customWidth="1"/>
    <col min="5639" max="5639" width="10.59765625" style="11" bestFit="1" customWidth="1"/>
    <col min="5640" max="5642" width="9.19921875" style="11" bestFit="1" customWidth="1"/>
    <col min="5643" max="5886" width="8.796875" style="11"/>
    <col min="5887" max="5887" width="3.19921875" style="11" bestFit="1" customWidth="1"/>
    <col min="5888" max="5888" width="14.5" style="11" bestFit="1" customWidth="1"/>
    <col min="5889" max="5892" width="11.5" style="11" customWidth="1"/>
    <col min="5893" max="5893" width="11.5" style="11" bestFit="1" customWidth="1"/>
    <col min="5894" max="5894" width="19.19921875" style="11" bestFit="1" customWidth="1"/>
    <col min="5895" max="5895" width="10.59765625" style="11" bestFit="1" customWidth="1"/>
    <col min="5896" max="5898" width="9.19921875" style="11" bestFit="1" customWidth="1"/>
    <col min="5899" max="6142" width="8.796875" style="11"/>
    <col min="6143" max="6143" width="3.19921875" style="11" bestFit="1" customWidth="1"/>
    <col min="6144" max="6144" width="14.5" style="11" bestFit="1" customWidth="1"/>
    <col min="6145" max="6148" width="11.5" style="11" customWidth="1"/>
    <col min="6149" max="6149" width="11.5" style="11" bestFit="1" customWidth="1"/>
    <col min="6150" max="6150" width="19.19921875" style="11" bestFit="1" customWidth="1"/>
    <col min="6151" max="6151" width="10.59765625" style="11" bestFit="1" customWidth="1"/>
    <col min="6152" max="6154" width="9.19921875" style="11" bestFit="1" customWidth="1"/>
    <col min="6155" max="6398" width="8.796875" style="11"/>
    <col min="6399" max="6399" width="3.19921875" style="11" bestFit="1" customWidth="1"/>
    <col min="6400" max="6400" width="14.5" style="11" bestFit="1" customWidth="1"/>
    <col min="6401" max="6404" width="11.5" style="11" customWidth="1"/>
    <col min="6405" max="6405" width="11.5" style="11" bestFit="1" customWidth="1"/>
    <col min="6406" max="6406" width="19.19921875" style="11" bestFit="1" customWidth="1"/>
    <col min="6407" max="6407" width="10.59765625" style="11" bestFit="1" customWidth="1"/>
    <col min="6408" max="6410" width="9.19921875" style="11" bestFit="1" customWidth="1"/>
    <col min="6411" max="6654" width="8.796875" style="11"/>
    <col min="6655" max="6655" width="3.19921875" style="11" bestFit="1" customWidth="1"/>
    <col min="6656" max="6656" width="14.5" style="11" bestFit="1" customWidth="1"/>
    <col min="6657" max="6660" width="11.5" style="11" customWidth="1"/>
    <col min="6661" max="6661" width="11.5" style="11" bestFit="1" customWidth="1"/>
    <col min="6662" max="6662" width="19.19921875" style="11" bestFit="1" customWidth="1"/>
    <col min="6663" max="6663" width="10.59765625" style="11" bestFit="1" customWidth="1"/>
    <col min="6664" max="6666" width="9.19921875" style="11" bestFit="1" customWidth="1"/>
    <col min="6667" max="6910" width="8.796875" style="11"/>
    <col min="6911" max="6911" width="3.19921875" style="11" bestFit="1" customWidth="1"/>
    <col min="6912" max="6912" width="14.5" style="11" bestFit="1" customWidth="1"/>
    <col min="6913" max="6916" width="11.5" style="11" customWidth="1"/>
    <col min="6917" max="6917" width="11.5" style="11" bestFit="1" customWidth="1"/>
    <col min="6918" max="6918" width="19.19921875" style="11" bestFit="1" customWidth="1"/>
    <col min="6919" max="6919" width="10.59765625" style="11" bestFit="1" customWidth="1"/>
    <col min="6920" max="6922" width="9.19921875" style="11" bestFit="1" customWidth="1"/>
    <col min="6923" max="7166" width="8.796875" style="11"/>
    <col min="7167" max="7167" width="3.19921875" style="11" bestFit="1" customWidth="1"/>
    <col min="7168" max="7168" width="14.5" style="11" bestFit="1" customWidth="1"/>
    <col min="7169" max="7172" width="11.5" style="11" customWidth="1"/>
    <col min="7173" max="7173" width="11.5" style="11" bestFit="1" customWidth="1"/>
    <col min="7174" max="7174" width="19.19921875" style="11" bestFit="1" customWidth="1"/>
    <col min="7175" max="7175" width="10.59765625" style="11" bestFit="1" customWidth="1"/>
    <col min="7176" max="7178" width="9.19921875" style="11" bestFit="1" customWidth="1"/>
    <col min="7179" max="7422" width="8.796875" style="11"/>
    <col min="7423" max="7423" width="3.19921875" style="11" bestFit="1" customWidth="1"/>
    <col min="7424" max="7424" width="14.5" style="11" bestFit="1" customWidth="1"/>
    <col min="7425" max="7428" width="11.5" style="11" customWidth="1"/>
    <col min="7429" max="7429" width="11.5" style="11" bestFit="1" customWidth="1"/>
    <col min="7430" max="7430" width="19.19921875" style="11" bestFit="1" customWidth="1"/>
    <col min="7431" max="7431" width="10.59765625" style="11" bestFit="1" customWidth="1"/>
    <col min="7432" max="7434" width="9.19921875" style="11" bestFit="1" customWidth="1"/>
    <col min="7435" max="7678" width="8.796875" style="11"/>
    <col min="7679" max="7679" width="3.19921875" style="11" bestFit="1" customWidth="1"/>
    <col min="7680" max="7680" width="14.5" style="11" bestFit="1" customWidth="1"/>
    <col min="7681" max="7684" width="11.5" style="11" customWidth="1"/>
    <col min="7685" max="7685" width="11.5" style="11" bestFit="1" customWidth="1"/>
    <col min="7686" max="7686" width="19.19921875" style="11" bestFit="1" customWidth="1"/>
    <col min="7687" max="7687" width="10.59765625" style="11" bestFit="1" customWidth="1"/>
    <col min="7688" max="7690" width="9.19921875" style="11" bestFit="1" customWidth="1"/>
    <col min="7691" max="7934" width="8.796875" style="11"/>
    <col min="7935" max="7935" width="3.19921875" style="11" bestFit="1" customWidth="1"/>
    <col min="7936" max="7936" width="14.5" style="11" bestFit="1" customWidth="1"/>
    <col min="7937" max="7940" width="11.5" style="11" customWidth="1"/>
    <col min="7941" max="7941" width="11.5" style="11" bestFit="1" customWidth="1"/>
    <col min="7942" max="7942" width="19.19921875" style="11" bestFit="1" customWidth="1"/>
    <col min="7943" max="7943" width="10.59765625" style="11" bestFit="1" customWidth="1"/>
    <col min="7944" max="7946" width="9.19921875" style="11" bestFit="1" customWidth="1"/>
    <col min="7947" max="8190" width="8.796875" style="11"/>
    <col min="8191" max="8191" width="3.19921875" style="11" bestFit="1" customWidth="1"/>
    <col min="8192" max="8192" width="14.5" style="11" bestFit="1" customWidth="1"/>
    <col min="8193" max="8196" width="11.5" style="11" customWidth="1"/>
    <col min="8197" max="8197" width="11.5" style="11" bestFit="1" customWidth="1"/>
    <col min="8198" max="8198" width="19.19921875" style="11" bestFit="1" customWidth="1"/>
    <col min="8199" max="8199" width="10.59765625" style="11" bestFit="1" customWidth="1"/>
    <col min="8200" max="8202" width="9.19921875" style="11" bestFit="1" customWidth="1"/>
    <col min="8203" max="8446" width="8.796875" style="11"/>
    <col min="8447" max="8447" width="3.19921875" style="11" bestFit="1" customWidth="1"/>
    <col min="8448" max="8448" width="14.5" style="11" bestFit="1" customWidth="1"/>
    <col min="8449" max="8452" width="11.5" style="11" customWidth="1"/>
    <col min="8453" max="8453" width="11.5" style="11" bestFit="1" customWidth="1"/>
    <col min="8454" max="8454" width="19.19921875" style="11" bestFit="1" customWidth="1"/>
    <col min="8455" max="8455" width="10.59765625" style="11" bestFit="1" customWidth="1"/>
    <col min="8456" max="8458" width="9.19921875" style="11" bestFit="1" customWidth="1"/>
    <col min="8459" max="8702" width="8.796875" style="11"/>
    <col min="8703" max="8703" width="3.19921875" style="11" bestFit="1" customWidth="1"/>
    <col min="8704" max="8704" width="14.5" style="11" bestFit="1" customWidth="1"/>
    <col min="8705" max="8708" width="11.5" style="11" customWidth="1"/>
    <col min="8709" max="8709" width="11.5" style="11" bestFit="1" customWidth="1"/>
    <col min="8710" max="8710" width="19.19921875" style="11" bestFit="1" customWidth="1"/>
    <col min="8711" max="8711" width="10.59765625" style="11" bestFit="1" customWidth="1"/>
    <col min="8712" max="8714" width="9.19921875" style="11" bestFit="1" customWidth="1"/>
    <col min="8715" max="8958" width="8.796875" style="11"/>
    <col min="8959" max="8959" width="3.19921875" style="11" bestFit="1" customWidth="1"/>
    <col min="8960" max="8960" width="14.5" style="11" bestFit="1" customWidth="1"/>
    <col min="8961" max="8964" width="11.5" style="11" customWidth="1"/>
    <col min="8965" max="8965" width="11.5" style="11" bestFit="1" customWidth="1"/>
    <col min="8966" max="8966" width="19.19921875" style="11" bestFit="1" customWidth="1"/>
    <col min="8967" max="8967" width="10.59765625" style="11" bestFit="1" customWidth="1"/>
    <col min="8968" max="8970" width="9.19921875" style="11" bestFit="1" customWidth="1"/>
    <col min="8971" max="9214" width="8.796875" style="11"/>
    <col min="9215" max="9215" width="3.19921875" style="11" bestFit="1" customWidth="1"/>
    <col min="9216" max="9216" width="14.5" style="11" bestFit="1" customWidth="1"/>
    <col min="9217" max="9220" width="11.5" style="11" customWidth="1"/>
    <col min="9221" max="9221" width="11.5" style="11" bestFit="1" customWidth="1"/>
    <col min="9222" max="9222" width="19.19921875" style="11" bestFit="1" customWidth="1"/>
    <col min="9223" max="9223" width="10.59765625" style="11" bestFit="1" customWidth="1"/>
    <col min="9224" max="9226" width="9.19921875" style="11" bestFit="1" customWidth="1"/>
    <col min="9227" max="9470" width="8.796875" style="11"/>
    <col min="9471" max="9471" width="3.19921875" style="11" bestFit="1" customWidth="1"/>
    <col min="9472" max="9472" width="14.5" style="11" bestFit="1" customWidth="1"/>
    <col min="9473" max="9476" width="11.5" style="11" customWidth="1"/>
    <col min="9477" max="9477" width="11.5" style="11" bestFit="1" customWidth="1"/>
    <col min="9478" max="9478" width="19.19921875" style="11" bestFit="1" customWidth="1"/>
    <col min="9479" max="9479" width="10.59765625" style="11" bestFit="1" customWidth="1"/>
    <col min="9480" max="9482" width="9.19921875" style="11" bestFit="1" customWidth="1"/>
    <col min="9483" max="9726" width="8.796875" style="11"/>
    <col min="9727" max="9727" width="3.19921875" style="11" bestFit="1" customWidth="1"/>
    <col min="9728" max="9728" width="14.5" style="11" bestFit="1" customWidth="1"/>
    <col min="9729" max="9732" width="11.5" style="11" customWidth="1"/>
    <col min="9733" max="9733" width="11.5" style="11" bestFit="1" customWidth="1"/>
    <col min="9734" max="9734" width="19.19921875" style="11" bestFit="1" customWidth="1"/>
    <col min="9735" max="9735" width="10.59765625" style="11" bestFit="1" customWidth="1"/>
    <col min="9736" max="9738" width="9.19921875" style="11" bestFit="1" customWidth="1"/>
    <col min="9739" max="9982" width="8.796875" style="11"/>
    <col min="9983" max="9983" width="3.19921875" style="11" bestFit="1" customWidth="1"/>
    <col min="9984" max="9984" width="14.5" style="11" bestFit="1" customWidth="1"/>
    <col min="9985" max="9988" width="11.5" style="11" customWidth="1"/>
    <col min="9989" max="9989" width="11.5" style="11" bestFit="1" customWidth="1"/>
    <col min="9990" max="9990" width="19.19921875" style="11" bestFit="1" customWidth="1"/>
    <col min="9991" max="9991" width="10.59765625" style="11" bestFit="1" customWidth="1"/>
    <col min="9992" max="9994" width="9.19921875" style="11" bestFit="1" customWidth="1"/>
    <col min="9995" max="10238" width="8.796875" style="11"/>
    <col min="10239" max="10239" width="3.19921875" style="11" bestFit="1" customWidth="1"/>
    <col min="10240" max="10240" width="14.5" style="11" bestFit="1" customWidth="1"/>
    <col min="10241" max="10244" width="11.5" style="11" customWidth="1"/>
    <col min="10245" max="10245" width="11.5" style="11" bestFit="1" customWidth="1"/>
    <col min="10246" max="10246" width="19.19921875" style="11" bestFit="1" customWidth="1"/>
    <col min="10247" max="10247" width="10.59765625" style="11" bestFit="1" customWidth="1"/>
    <col min="10248" max="10250" width="9.19921875" style="11" bestFit="1" customWidth="1"/>
    <col min="10251" max="10494" width="8.796875" style="11"/>
    <col min="10495" max="10495" width="3.19921875" style="11" bestFit="1" customWidth="1"/>
    <col min="10496" max="10496" width="14.5" style="11" bestFit="1" customWidth="1"/>
    <col min="10497" max="10500" width="11.5" style="11" customWidth="1"/>
    <col min="10501" max="10501" width="11.5" style="11" bestFit="1" customWidth="1"/>
    <col min="10502" max="10502" width="19.19921875" style="11" bestFit="1" customWidth="1"/>
    <col min="10503" max="10503" width="10.59765625" style="11" bestFit="1" customWidth="1"/>
    <col min="10504" max="10506" width="9.19921875" style="11" bestFit="1" customWidth="1"/>
    <col min="10507" max="10750" width="8.796875" style="11"/>
    <col min="10751" max="10751" width="3.19921875" style="11" bestFit="1" customWidth="1"/>
    <col min="10752" max="10752" width="14.5" style="11" bestFit="1" customWidth="1"/>
    <col min="10753" max="10756" width="11.5" style="11" customWidth="1"/>
    <col min="10757" max="10757" width="11.5" style="11" bestFit="1" customWidth="1"/>
    <col min="10758" max="10758" width="19.19921875" style="11" bestFit="1" customWidth="1"/>
    <col min="10759" max="10759" width="10.59765625" style="11" bestFit="1" customWidth="1"/>
    <col min="10760" max="10762" width="9.19921875" style="11" bestFit="1" customWidth="1"/>
    <col min="10763" max="11006" width="8.796875" style="11"/>
    <col min="11007" max="11007" width="3.19921875" style="11" bestFit="1" customWidth="1"/>
    <col min="11008" max="11008" width="14.5" style="11" bestFit="1" customWidth="1"/>
    <col min="11009" max="11012" width="11.5" style="11" customWidth="1"/>
    <col min="11013" max="11013" width="11.5" style="11" bestFit="1" customWidth="1"/>
    <col min="11014" max="11014" width="19.19921875" style="11" bestFit="1" customWidth="1"/>
    <col min="11015" max="11015" width="10.59765625" style="11" bestFit="1" customWidth="1"/>
    <col min="11016" max="11018" width="9.19921875" style="11" bestFit="1" customWidth="1"/>
    <col min="11019" max="11262" width="8.796875" style="11"/>
    <col min="11263" max="11263" width="3.19921875" style="11" bestFit="1" customWidth="1"/>
    <col min="11264" max="11264" width="14.5" style="11" bestFit="1" customWidth="1"/>
    <col min="11265" max="11268" width="11.5" style="11" customWidth="1"/>
    <col min="11269" max="11269" width="11.5" style="11" bestFit="1" customWidth="1"/>
    <col min="11270" max="11270" width="19.19921875" style="11" bestFit="1" customWidth="1"/>
    <col min="11271" max="11271" width="10.59765625" style="11" bestFit="1" customWidth="1"/>
    <col min="11272" max="11274" width="9.19921875" style="11" bestFit="1" customWidth="1"/>
    <col min="11275" max="11518" width="8.796875" style="11"/>
    <col min="11519" max="11519" width="3.19921875" style="11" bestFit="1" customWidth="1"/>
    <col min="11520" max="11520" width="14.5" style="11" bestFit="1" customWidth="1"/>
    <col min="11521" max="11524" width="11.5" style="11" customWidth="1"/>
    <col min="11525" max="11525" width="11.5" style="11" bestFit="1" customWidth="1"/>
    <col min="11526" max="11526" width="19.19921875" style="11" bestFit="1" customWidth="1"/>
    <col min="11527" max="11527" width="10.59765625" style="11" bestFit="1" customWidth="1"/>
    <col min="11528" max="11530" width="9.19921875" style="11" bestFit="1" customWidth="1"/>
    <col min="11531" max="11774" width="8.796875" style="11"/>
    <col min="11775" max="11775" width="3.19921875" style="11" bestFit="1" customWidth="1"/>
    <col min="11776" max="11776" width="14.5" style="11" bestFit="1" customWidth="1"/>
    <col min="11777" max="11780" width="11.5" style="11" customWidth="1"/>
    <col min="11781" max="11781" width="11.5" style="11" bestFit="1" customWidth="1"/>
    <col min="11782" max="11782" width="19.19921875" style="11" bestFit="1" customWidth="1"/>
    <col min="11783" max="11783" width="10.59765625" style="11" bestFit="1" customWidth="1"/>
    <col min="11784" max="11786" width="9.19921875" style="11" bestFit="1" customWidth="1"/>
    <col min="11787" max="12030" width="8.796875" style="11"/>
    <col min="12031" max="12031" width="3.19921875" style="11" bestFit="1" customWidth="1"/>
    <col min="12032" max="12032" width="14.5" style="11" bestFit="1" customWidth="1"/>
    <col min="12033" max="12036" width="11.5" style="11" customWidth="1"/>
    <col min="12037" max="12037" width="11.5" style="11" bestFit="1" customWidth="1"/>
    <col min="12038" max="12038" width="19.19921875" style="11" bestFit="1" customWidth="1"/>
    <col min="12039" max="12039" width="10.59765625" style="11" bestFit="1" customWidth="1"/>
    <col min="12040" max="12042" width="9.19921875" style="11" bestFit="1" customWidth="1"/>
    <col min="12043" max="12286" width="8.796875" style="11"/>
    <col min="12287" max="12287" width="3.19921875" style="11" bestFit="1" customWidth="1"/>
    <col min="12288" max="12288" width="14.5" style="11" bestFit="1" customWidth="1"/>
    <col min="12289" max="12292" width="11.5" style="11" customWidth="1"/>
    <col min="12293" max="12293" width="11.5" style="11" bestFit="1" customWidth="1"/>
    <col min="12294" max="12294" width="19.19921875" style="11" bestFit="1" customWidth="1"/>
    <col min="12295" max="12295" width="10.59765625" style="11" bestFit="1" customWidth="1"/>
    <col min="12296" max="12298" width="9.19921875" style="11" bestFit="1" customWidth="1"/>
    <col min="12299" max="12542" width="8.796875" style="11"/>
    <col min="12543" max="12543" width="3.19921875" style="11" bestFit="1" customWidth="1"/>
    <col min="12544" max="12544" width="14.5" style="11" bestFit="1" customWidth="1"/>
    <col min="12545" max="12548" width="11.5" style="11" customWidth="1"/>
    <col min="12549" max="12549" width="11.5" style="11" bestFit="1" customWidth="1"/>
    <col min="12550" max="12550" width="19.19921875" style="11" bestFit="1" customWidth="1"/>
    <col min="12551" max="12551" width="10.59765625" style="11" bestFit="1" customWidth="1"/>
    <col min="12552" max="12554" width="9.19921875" style="11" bestFit="1" customWidth="1"/>
    <col min="12555" max="12798" width="8.796875" style="11"/>
    <col min="12799" max="12799" width="3.19921875" style="11" bestFit="1" customWidth="1"/>
    <col min="12800" max="12800" width="14.5" style="11" bestFit="1" customWidth="1"/>
    <col min="12801" max="12804" width="11.5" style="11" customWidth="1"/>
    <col min="12805" max="12805" width="11.5" style="11" bestFit="1" customWidth="1"/>
    <col min="12806" max="12806" width="19.19921875" style="11" bestFit="1" customWidth="1"/>
    <col min="12807" max="12807" width="10.59765625" style="11" bestFit="1" customWidth="1"/>
    <col min="12808" max="12810" width="9.19921875" style="11" bestFit="1" customWidth="1"/>
    <col min="12811" max="13054" width="8.796875" style="11"/>
    <col min="13055" max="13055" width="3.19921875" style="11" bestFit="1" customWidth="1"/>
    <col min="13056" max="13056" width="14.5" style="11" bestFit="1" customWidth="1"/>
    <col min="13057" max="13060" width="11.5" style="11" customWidth="1"/>
    <col min="13061" max="13061" width="11.5" style="11" bestFit="1" customWidth="1"/>
    <col min="13062" max="13062" width="19.19921875" style="11" bestFit="1" customWidth="1"/>
    <col min="13063" max="13063" width="10.59765625" style="11" bestFit="1" customWidth="1"/>
    <col min="13064" max="13066" width="9.19921875" style="11" bestFit="1" customWidth="1"/>
    <col min="13067" max="13310" width="8.796875" style="11"/>
    <col min="13311" max="13311" width="3.19921875" style="11" bestFit="1" customWidth="1"/>
    <col min="13312" max="13312" width="14.5" style="11" bestFit="1" customWidth="1"/>
    <col min="13313" max="13316" width="11.5" style="11" customWidth="1"/>
    <col min="13317" max="13317" width="11.5" style="11" bestFit="1" customWidth="1"/>
    <col min="13318" max="13318" width="19.19921875" style="11" bestFit="1" customWidth="1"/>
    <col min="13319" max="13319" width="10.59765625" style="11" bestFit="1" customWidth="1"/>
    <col min="13320" max="13322" width="9.19921875" style="11" bestFit="1" customWidth="1"/>
    <col min="13323" max="13566" width="8.796875" style="11"/>
    <col min="13567" max="13567" width="3.19921875" style="11" bestFit="1" customWidth="1"/>
    <col min="13568" max="13568" width="14.5" style="11" bestFit="1" customWidth="1"/>
    <col min="13569" max="13572" width="11.5" style="11" customWidth="1"/>
    <col min="13573" max="13573" width="11.5" style="11" bestFit="1" customWidth="1"/>
    <col min="13574" max="13574" width="19.19921875" style="11" bestFit="1" customWidth="1"/>
    <col min="13575" max="13575" width="10.59765625" style="11" bestFit="1" customWidth="1"/>
    <col min="13576" max="13578" width="9.19921875" style="11" bestFit="1" customWidth="1"/>
    <col min="13579" max="13822" width="8.796875" style="11"/>
    <col min="13823" max="13823" width="3.19921875" style="11" bestFit="1" customWidth="1"/>
    <col min="13824" max="13824" width="14.5" style="11" bestFit="1" customWidth="1"/>
    <col min="13825" max="13828" width="11.5" style="11" customWidth="1"/>
    <col min="13829" max="13829" width="11.5" style="11" bestFit="1" customWidth="1"/>
    <col min="13830" max="13830" width="19.19921875" style="11" bestFit="1" customWidth="1"/>
    <col min="13831" max="13831" width="10.59765625" style="11" bestFit="1" customWidth="1"/>
    <col min="13832" max="13834" width="9.19921875" style="11" bestFit="1" customWidth="1"/>
    <col min="13835" max="14078" width="8.796875" style="11"/>
    <col min="14079" max="14079" width="3.19921875" style="11" bestFit="1" customWidth="1"/>
    <col min="14080" max="14080" width="14.5" style="11" bestFit="1" customWidth="1"/>
    <col min="14081" max="14084" width="11.5" style="11" customWidth="1"/>
    <col min="14085" max="14085" width="11.5" style="11" bestFit="1" customWidth="1"/>
    <col min="14086" max="14086" width="19.19921875" style="11" bestFit="1" customWidth="1"/>
    <col min="14087" max="14087" width="10.59765625" style="11" bestFit="1" customWidth="1"/>
    <col min="14088" max="14090" width="9.19921875" style="11" bestFit="1" customWidth="1"/>
    <col min="14091" max="14334" width="8.796875" style="11"/>
    <col min="14335" max="14335" width="3.19921875" style="11" bestFit="1" customWidth="1"/>
    <col min="14336" max="14336" width="14.5" style="11" bestFit="1" customWidth="1"/>
    <col min="14337" max="14340" width="11.5" style="11" customWidth="1"/>
    <col min="14341" max="14341" width="11.5" style="11" bestFit="1" customWidth="1"/>
    <col min="14342" max="14342" width="19.19921875" style="11" bestFit="1" customWidth="1"/>
    <col min="14343" max="14343" width="10.59765625" style="11" bestFit="1" customWidth="1"/>
    <col min="14344" max="14346" width="9.19921875" style="11" bestFit="1" customWidth="1"/>
    <col min="14347" max="14590" width="8.796875" style="11"/>
    <col min="14591" max="14591" width="3.19921875" style="11" bestFit="1" customWidth="1"/>
    <col min="14592" max="14592" width="14.5" style="11" bestFit="1" customWidth="1"/>
    <col min="14593" max="14596" width="11.5" style="11" customWidth="1"/>
    <col min="14597" max="14597" width="11.5" style="11" bestFit="1" customWidth="1"/>
    <col min="14598" max="14598" width="19.19921875" style="11" bestFit="1" customWidth="1"/>
    <col min="14599" max="14599" width="10.59765625" style="11" bestFit="1" customWidth="1"/>
    <col min="14600" max="14602" width="9.19921875" style="11" bestFit="1" customWidth="1"/>
    <col min="14603" max="14846" width="8.796875" style="11"/>
    <col min="14847" max="14847" width="3.19921875" style="11" bestFit="1" customWidth="1"/>
    <col min="14848" max="14848" width="14.5" style="11" bestFit="1" customWidth="1"/>
    <col min="14849" max="14852" width="11.5" style="11" customWidth="1"/>
    <col min="14853" max="14853" width="11.5" style="11" bestFit="1" customWidth="1"/>
    <col min="14854" max="14854" width="19.19921875" style="11" bestFit="1" customWidth="1"/>
    <col min="14855" max="14855" width="10.59765625" style="11" bestFit="1" customWidth="1"/>
    <col min="14856" max="14858" width="9.19921875" style="11" bestFit="1" customWidth="1"/>
    <col min="14859" max="15102" width="8.796875" style="11"/>
    <col min="15103" max="15103" width="3.19921875" style="11" bestFit="1" customWidth="1"/>
    <col min="15104" max="15104" width="14.5" style="11" bestFit="1" customWidth="1"/>
    <col min="15105" max="15108" width="11.5" style="11" customWidth="1"/>
    <col min="15109" max="15109" width="11.5" style="11" bestFit="1" customWidth="1"/>
    <col min="15110" max="15110" width="19.19921875" style="11" bestFit="1" customWidth="1"/>
    <col min="15111" max="15111" width="10.59765625" style="11" bestFit="1" customWidth="1"/>
    <col min="15112" max="15114" width="9.19921875" style="11" bestFit="1" customWidth="1"/>
    <col min="15115" max="15358" width="8.796875" style="11"/>
    <col min="15359" max="15359" width="3.19921875" style="11" bestFit="1" customWidth="1"/>
    <col min="15360" max="15360" width="14.5" style="11" bestFit="1" customWidth="1"/>
    <col min="15361" max="15364" width="11.5" style="11" customWidth="1"/>
    <col min="15365" max="15365" width="11.5" style="11" bestFit="1" customWidth="1"/>
    <col min="15366" max="15366" width="19.19921875" style="11" bestFit="1" customWidth="1"/>
    <col min="15367" max="15367" width="10.59765625" style="11" bestFit="1" customWidth="1"/>
    <col min="15368" max="15370" width="9.19921875" style="11" bestFit="1" customWidth="1"/>
    <col min="15371" max="15614" width="8.796875" style="11"/>
    <col min="15615" max="15615" width="3.19921875" style="11" bestFit="1" customWidth="1"/>
    <col min="15616" max="15616" width="14.5" style="11" bestFit="1" customWidth="1"/>
    <col min="15617" max="15620" width="11.5" style="11" customWidth="1"/>
    <col min="15621" max="15621" width="11.5" style="11" bestFit="1" customWidth="1"/>
    <col min="15622" max="15622" width="19.19921875" style="11" bestFit="1" customWidth="1"/>
    <col min="15623" max="15623" width="10.59765625" style="11" bestFit="1" customWidth="1"/>
    <col min="15624" max="15626" width="9.19921875" style="11" bestFit="1" customWidth="1"/>
    <col min="15627" max="15870" width="8.796875" style="11"/>
    <col min="15871" max="15871" width="3.19921875" style="11" bestFit="1" customWidth="1"/>
    <col min="15872" max="15872" width="14.5" style="11" bestFit="1" customWidth="1"/>
    <col min="15873" max="15876" width="11.5" style="11" customWidth="1"/>
    <col min="15877" max="15877" width="11.5" style="11" bestFit="1" customWidth="1"/>
    <col min="15878" max="15878" width="19.19921875" style="11" bestFit="1" customWidth="1"/>
    <col min="15879" max="15879" width="10.59765625" style="11" bestFit="1" customWidth="1"/>
    <col min="15880" max="15882" width="9.19921875" style="11" bestFit="1" customWidth="1"/>
    <col min="15883" max="16126" width="8.796875" style="11"/>
    <col min="16127" max="16127" width="3.19921875" style="11" bestFit="1" customWidth="1"/>
    <col min="16128" max="16128" width="14.5" style="11" bestFit="1" customWidth="1"/>
    <col min="16129" max="16132" width="11.5" style="11" customWidth="1"/>
    <col min="16133" max="16133" width="11.5" style="11" bestFit="1" customWidth="1"/>
    <col min="16134" max="16134" width="19.19921875" style="11" bestFit="1" customWidth="1"/>
    <col min="16135" max="16135" width="10.59765625" style="11" bestFit="1" customWidth="1"/>
    <col min="16136" max="16138" width="9.19921875" style="11" bestFit="1" customWidth="1"/>
    <col min="16139" max="16384" width="8.796875" style="11"/>
  </cols>
  <sheetData>
    <row r="1" spans="1:35" ht="6" customHeight="1"/>
    <row r="2" spans="1:35" s="37" customFormat="1" ht="15" customHeight="1" thickBot="1">
      <c r="B2" s="430" t="s">
        <v>95</v>
      </c>
      <c r="C2" s="432" t="s">
        <v>84</v>
      </c>
      <c r="D2" s="433"/>
      <c r="E2" s="39" t="s">
        <v>85</v>
      </c>
      <c r="F2" s="39" t="s">
        <v>86</v>
      </c>
      <c r="J2" s="38">
        <v>45200</v>
      </c>
      <c r="K2" s="37" t="str">
        <f t="shared" ref="K2:K29" si="0">L2&amp;M2&amp;N2&amp;O2</f>
        <v>2023(令和5)年</v>
      </c>
      <c r="L2" s="37">
        <v>2023</v>
      </c>
      <c r="M2" s="37" t="s">
        <v>87</v>
      </c>
      <c r="N2" s="40" t="s">
        <v>136</v>
      </c>
      <c r="O2" s="37" t="s">
        <v>88</v>
      </c>
      <c r="P2" s="37">
        <v>1</v>
      </c>
      <c r="Q2" s="37" t="s">
        <v>89</v>
      </c>
      <c r="R2" s="41" t="str">
        <f>IF(E3="","",DATEVALUE(W3&amp;"/"&amp;E3&amp;"/"&amp;1))</f>
        <v/>
      </c>
      <c r="S2" s="41" t="s">
        <v>90</v>
      </c>
      <c r="T2" s="41" t="str">
        <f>IF(E3="","",DATEVALUE(W3&amp;"/"&amp;E3&amp;"/"&amp;1))</f>
        <v/>
      </c>
      <c r="U2" s="41" t="s">
        <v>90</v>
      </c>
      <c r="V2" s="41"/>
      <c r="W2" s="37" t="s">
        <v>95</v>
      </c>
    </row>
    <row r="3" spans="1:35" s="37" customFormat="1" ht="15" customHeight="1" thickTop="1" thickBot="1">
      <c r="B3" s="431"/>
      <c r="C3" s="434"/>
      <c r="D3" s="435"/>
      <c r="E3" s="158"/>
      <c r="F3" s="159" t="s">
        <v>350</v>
      </c>
      <c r="J3" s="38">
        <v>45231</v>
      </c>
      <c r="K3" s="37" t="str">
        <f t="shared" si="0"/>
        <v>2024(令和6)年</v>
      </c>
      <c r="L3" s="37">
        <v>2024</v>
      </c>
      <c r="M3" s="37" t="s">
        <v>87</v>
      </c>
      <c r="N3" s="40" t="s">
        <v>137</v>
      </c>
      <c r="O3" s="37" t="s">
        <v>88</v>
      </c>
      <c r="P3" s="37">
        <v>2</v>
      </c>
      <c r="Q3" s="37" t="s">
        <v>91</v>
      </c>
      <c r="R3" s="41" t="str">
        <f>IF(R2="","",R2+1)</f>
        <v/>
      </c>
      <c r="S3" s="41" t="s">
        <v>92</v>
      </c>
      <c r="T3" s="41" t="str">
        <f>IF(T2="","",T2+1)</f>
        <v/>
      </c>
      <c r="U3" s="41" t="s">
        <v>92</v>
      </c>
      <c r="V3" s="41"/>
      <c r="W3" s="37" t="str">
        <f>IF(C3="","",VLOOKUP(C3,K:R,2,FALSE))</f>
        <v/>
      </c>
      <c r="X3" s="37" t="s">
        <v>84</v>
      </c>
      <c r="Y3" s="37" t="str">
        <f>IF(E3="","",E3)</f>
        <v/>
      </c>
      <c r="Z3" s="37" t="s">
        <v>85</v>
      </c>
      <c r="AA3" s="41" t="str">
        <f>IF(F3="","",F3)</f>
        <v/>
      </c>
      <c r="AB3" s="41" t="s">
        <v>86</v>
      </c>
      <c r="AC3" s="37" t="str">
        <f>IF(C3="","　　　年",DBCS(VLOOKUP(C3,K:N,4,FALSE))&amp;"年")</f>
        <v>　　　年</v>
      </c>
      <c r="AD3" s="37" t="str">
        <f>IF(E3="","　　　月",DBCS(VLOOKUP(E3,P:Q,2,FALSE)))</f>
        <v>　　　月</v>
      </c>
      <c r="AE3" s="41" t="str">
        <f>IF(F3="","　　　日",DBCS(VLOOKUP(F3,T:U,2,FALSE)))</f>
        <v>　　　日</v>
      </c>
      <c r="AF3" s="42" t="str">
        <f>IFERROR(AC3&amp;AD3&amp;AE3,"申請日の日付が正しくありません。")</f>
        <v>　　　年　　　月　　　日</v>
      </c>
    </row>
    <row r="4" spans="1:35" s="37" customFormat="1" ht="15" customHeight="1" thickTop="1">
      <c r="A4" s="334" t="s">
        <v>319</v>
      </c>
      <c r="B4" s="334"/>
      <c r="C4" s="37" t="s">
        <v>165</v>
      </c>
      <c r="J4" s="38">
        <v>45261</v>
      </c>
      <c r="K4" s="37" t="str">
        <f t="shared" si="0"/>
        <v>2025(令和7)年</v>
      </c>
      <c r="L4" s="37">
        <v>2025</v>
      </c>
      <c r="M4" s="37" t="s">
        <v>87</v>
      </c>
      <c r="N4" s="40" t="s">
        <v>138</v>
      </c>
      <c r="O4" s="37" t="s">
        <v>88</v>
      </c>
      <c r="P4" s="37">
        <v>3</v>
      </c>
      <c r="Q4" s="37" t="s">
        <v>93</v>
      </c>
      <c r="R4" s="41" t="str">
        <f>IF(R3="","",R3+1)</f>
        <v/>
      </c>
      <c r="S4" s="41" t="s">
        <v>94</v>
      </c>
      <c r="T4" s="41" t="str">
        <f>IF(T3="","",T3+1)</f>
        <v/>
      </c>
      <c r="U4" s="41" t="s">
        <v>94</v>
      </c>
      <c r="V4" s="41"/>
    </row>
    <row r="5" spans="1:35" s="37" customFormat="1" ht="15" customHeight="1">
      <c r="A5" s="335" t="s">
        <v>320</v>
      </c>
      <c r="B5" s="335"/>
      <c r="J5" s="38">
        <v>45292</v>
      </c>
      <c r="K5" s="37" t="str">
        <f t="shared" si="0"/>
        <v>2026(令和8)年</v>
      </c>
      <c r="L5" s="37">
        <v>2026</v>
      </c>
      <c r="M5" s="37" t="s">
        <v>87</v>
      </c>
      <c r="N5" s="40" t="s">
        <v>139</v>
      </c>
      <c r="O5" s="37" t="s">
        <v>88</v>
      </c>
      <c r="P5" s="37">
        <v>4</v>
      </c>
      <c r="Q5" s="37" t="s">
        <v>96</v>
      </c>
      <c r="R5" s="41" t="str">
        <f>IF(R4="","",R4+1)</f>
        <v/>
      </c>
      <c r="S5" s="41" t="s">
        <v>97</v>
      </c>
      <c r="T5" s="41" t="str">
        <f>IF(T4="","",T4+1)</f>
        <v/>
      </c>
      <c r="U5" s="41" t="s">
        <v>97</v>
      </c>
      <c r="V5" s="41"/>
    </row>
    <row r="6" spans="1:35" s="37" customFormat="1" ht="15" customHeight="1">
      <c r="B6" s="43" t="s">
        <v>102</v>
      </c>
      <c r="C6" s="43" t="s">
        <v>37</v>
      </c>
      <c r="D6" s="438"/>
      <c r="E6" s="439"/>
      <c r="F6" s="440"/>
      <c r="J6" s="38">
        <v>45323</v>
      </c>
      <c r="K6" s="37" t="str">
        <f t="shared" si="0"/>
        <v>2027(令和9)年</v>
      </c>
      <c r="L6" s="37">
        <v>2027</v>
      </c>
      <c r="M6" s="37" t="s">
        <v>87</v>
      </c>
      <c r="N6" s="40" t="s">
        <v>140</v>
      </c>
      <c r="O6" s="37" t="s">
        <v>88</v>
      </c>
      <c r="P6" s="37">
        <v>5</v>
      </c>
      <c r="Q6" s="37" t="s">
        <v>98</v>
      </c>
      <c r="R6" s="41" t="str">
        <f t="shared" ref="R6:R29" si="1">IF(R5="","",R5+1)</f>
        <v/>
      </c>
      <c r="S6" s="41" t="s">
        <v>99</v>
      </c>
      <c r="T6" s="41" t="str">
        <f t="shared" ref="T6:T29" si="2">IF(T5="","",T5+1)</f>
        <v/>
      </c>
      <c r="U6" s="41" t="s">
        <v>99</v>
      </c>
      <c r="V6" s="41"/>
    </row>
    <row r="7" spans="1:35" s="37" customFormat="1" ht="15" customHeight="1">
      <c r="C7" s="43" t="s">
        <v>38</v>
      </c>
      <c r="D7" s="438"/>
      <c r="E7" s="439"/>
      <c r="F7" s="440"/>
      <c r="J7" s="38">
        <v>45352</v>
      </c>
      <c r="K7" s="37" t="str">
        <f t="shared" si="0"/>
        <v>2028(令和10)年</v>
      </c>
      <c r="L7" s="37">
        <v>2028</v>
      </c>
      <c r="M7" s="37" t="s">
        <v>87</v>
      </c>
      <c r="N7" s="40" t="s">
        <v>141</v>
      </c>
      <c r="O7" s="37" t="s">
        <v>88</v>
      </c>
      <c r="P7" s="37">
        <v>6</v>
      </c>
      <c r="Q7" s="37" t="s">
        <v>100</v>
      </c>
      <c r="R7" s="41" t="str">
        <f t="shared" si="1"/>
        <v/>
      </c>
      <c r="S7" s="41" t="s">
        <v>101</v>
      </c>
      <c r="T7" s="41" t="str">
        <f t="shared" si="2"/>
        <v/>
      </c>
      <c r="U7" s="41" t="s">
        <v>101</v>
      </c>
      <c r="V7" s="41"/>
    </row>
    <row r="8" spans="1:35" s="37" customFormat="1" ht="15" customHeight="1">
      <c r="C8" s="43" t="s">
        <v>39</v>
      </c>
      <c r="D8" s="438"/>
      <c r="E8" s="439"/>
      <c r="F8" s="440"/>
      <c r="J8" s="38">
        <v>45383</v>
      </c>
      <c r="K8" s="37" t="str">
        <f t="shared" si="0"/>
        <v>2029(令和11)年</v>
      </c>
      <c r="L8" s="37">
        <v>2029</v>
      </c>
      <c r="M8" s="37" t="s">
        <v>87</v>
      </c>
      <c r="N8" s="40" t="s">
        <v>142</v>
      </c>
      <c r="O8" s="37" t="s">
        <v>88</v>
      </c>
      <c r="P8" s="37">
        <v>7</v>
      </c>
      <c r="Q8" s="37" t="s">
        <v>103</v>
      </c>
      <c r="R8" s="41" t="str">
        <f>IF(R7="","",R7+1)</f>
        <v/>
      </c>
      <c r="S8" s="41" t="s">
        <v>104</v>
      </c>
      <c r="T8" s="41" t="str">
        <f>IF(T7="","",T7+1)</f>
        <v/>
      </c>
      <c r="U8" s="41" t="s">
        <v>104</v>
      </c>
      <c r="V8" s="41"/>
    </row>
    <row r="9" spans="1:35" s="37" customFormat="1" ht="15" customHeight="1">
      <c r="C9" s="43" t="s">
        <v>40</v>
      </c>
      <c r="D9" s="441"/>
      <c r="E9" s="442"/>
      <c r="F9" s="440"/>
      <c r="J9" s="38">
        <v>45413</v>
      </c>
      <c r="K9" s="37" t="str">
        <f t="shared" si="0"/>
        <v>2030(令和12)年</v>
      </c>
      <c r="L9" s="37">
        <v>2030</v>
      </c>
      <c r="M9" s="37" t="s">
        <v>87</v>
      </c>
      <c r="N9" s="40" t="s">
        <v>143</v>
      </c>
      <c r="O9" s="37" t="s">
        <v>88</v>
      </c>
      <c r="P9" s="37">
        <v>8</v>
      </c>
      <c r="Q9" s="37" t="s">
        <v>105</v>
      </c>
      <c r="R9" s="41" t="str">
        <f t="shared" si="1"/>
        <v/>
      </c>
      <c r="S9" s="41" t="s">
        <v>106</v>
      </c>
      <c r="T9" s="41" t="str">
        <f t="shared" si="2"/>
        <v/>
      </c>
      <c r="U9" s="41" t="s">
        <v>106</v>
      </c>
      <c r="V9" s="41"/>
    </row>
    <row r="10" spans="1:35" s="37" customFormat="1" ht="15" customHeight="1">
      <c r="C10" s="43" t="s">
        <v>47</v>
      </c>
      <c r="D10" s="438"/>
      <c r="E10" s="439"/>
      <c r="F10" s="440"/>
      <c r="J10" s="38">
        <v>45444</v>
      </c>
      <c r="K10" s="37" t="str">
        <f t="shared" si="0"/>
        <v>2031(令和13)年</v>
      </c>
      <c r="L10" s="37">
        <v>2031</v>
      </c>
      <c r="M10" s="37" t="s">
        <v>87</v>
      </c>
      <c r="N10" s="40" t="s">
        <v>144</v>
      </c>
      <c r="O10" s="37" t="s">
        <v>88</v>
      </c>
      <c r="P10" s="37">
        <v>9</v>
      </c>
      <c r="Q10" s="37" t="s">
        <v>107</v>
      </c>
      <c r="R10" s="41" t="str">
        <f t="shared" si="1"/>
        <v/>
      </c>
      <c r="S10" s="41" t="s">
        <v>108</v>
      </c>
      <c r="T10" s="41" t="str">
        <f t="shared" si="2"/>
        <v/>
      </c>
      <c r="U10" s="41" t="s">
        <v>108</v>
      </c>
      <c r="V10" s="41"/>
    </row>
    <row r="11" spans="1:35" s="37" customFormat="1" ht="15" customHeight="1">
      <c r="C11" s="43" t="s">
        <v>113</v>
      </c>
      <c r="D11" s="441"/>
      <c r="E11" s="442"/>
      <c r="F11" s="440"/>
      <c r="J11" s="38">
        <v>45474</v>
      </c>
      <c r="K11" s="37" t="str">
        <f t="shared" si="0"/>
        <v>2032(令和14)年</v>
      </c>
      <c r="L11" s="37">
        <v>2032</v>
      </c>
      <c r="M11" s="37" t="s">
        <v>87</v>
      </c>
      <c r="N11" s="40" t="s">
        <v>145</v>
      </c>
      <c r="O11" s="37" t="s">
        <v>88</v>
      </c>
      <c r="P11" s="37">
        <v>10</v>
      </c>
      <c r="Q11" s="37" t="s">
        <v>109</v>
      </c>
      <c r="R11" s="41" t="str">
        <f t="shared" si="1"/>
        <v/>
      </c>
      <c r="S11" s="41" t="s">
        <v>110</v>
      </c>
      <c r="T11" s="41" t="str">
        <f t="shared" si="2"/>
        <v/>
      </c>
      <c r="U11" s="41" t="s">
        <v>110</v>
      </c>
      <c r="V11" s="41"/>
    </row>
    <row r="12" spans="1:35" s="37" customFormat="1" ht="15" customHeight="1" thickBot="1">
      <c r="C12" s="43"/>
      <c r="J12" s="38">
        <v>45505</v>
      </c>
      <c r="K12" s="37" t="str">
        <f t="shared" si="0"/>
        <v>2033(令和15)年</v>
      </c>
      <c r="L12" s="37">
        <v>2033</v>
      </c>
      <c r="M12" s="37" t="s">
        <v>87</v>
      </c>
      <c r="N12" s="40" t="s">
        <v>146</v>
      </c>
      <c r="O12" s="37" t="s">
        <v>88</v>
      </c>
      <c r="P12" s="37">
        <v>11</v>
      </c>
      <c r="Q12" s="37" t="s">
        <v>111</v>
      </c>
      <c r="R12" s="41" t="str">
        <f t="shared" si="1"/>
        <v/>
      </c>
      <c r="S12" s="41" t="s">
        <v>112</v>
      </c>
      <c r="T12" s="41" t="str">
        <f t="shared" si="2"/>
        <v/>
      </c>
      <c r="U12" s="41" t="s">
        <v>112</v>
      </c>
      <c r="V12" s="41"/>
    </row>
    <row r="13" spans="1:35" s="37" customFormat="1" ht="15" customHeight="1" thickTop="1" thickBot="1">
      <c r="B13" s="44" t="s">
        <v>117</v>
      </c>
      <c r="C13" s="436"/>
      <c r="D13" s="437"/>
      <c r="J13" s="38">
        <v>45536</v>
      </c>
      <c r="K13" s="37" t="str">
        <f t="shared" si="0"/>
        <v>2034(令和16)年</v>
      </c>
      <c r="L13" s="37">
        <v>2034</v>
      </c>
      <c r="M13" s="37" t="s">
        <v>87</v>
      </c>
      <c r="N13" s="40" t="s">
        <v>147</v>
      </c>
      <c r="O13" s="37" t="s">
        <v>88</v>
      </c>
      <c r="P13" s="37">
        <v>12</v>
      </c>
      <c r="Q13" s="37" t="s">
        <v>114</v>
      </c>
      <c r="R13" s="41" t="str">
        <f t="shared" si="1"/>
        <v/>
      </c>
      <c r="S13" s="41" t="s">
        <v>115</v>
      </c>
      <c r="T13" s="41" t="str">
        <f t="shared" si="2"/>
        <v/>
      </c>
      <c r="U13" s="41" t="s">
        <v>115</v>
      </c>
      <c r="V13" s="41"/>
    </row>
    <row r="14" spans="1:35" s="37" customFormat="1" ht="15" customHeight="1" thickTop="1" thickBot="1">
      <c r="B14" s="44"/>
      <c r="C14" s="44"/>
      <c r="H14" s="38"/>
      <c r="I14" s="38"/>
      <c r="J14" s="38">
        <v>45566</v>
      </c>
      <c r="K14" s="37" t="str">
        <f t="shared" si="0"/>
        <v>2035(令和17)年</v>
      </c>
      <c r="L14" s="37">
        <v>2035</v>
      </c>
      <c r="M14" s="37" t="s">
        <v>87</v>
      </c>
      <c r="N14" s="40" t="s">
        <v>148</v>
      </c>
      <c r="O14" s="37" t="s">
        <v>88</v>
      </c>
      <c r="R14" s="41" t="str">
        <f t="shared" si="1"/>
        <v/>
      </c>
      <c r="S14" s="41" t="s">
        <v>116</v>
      </c>
      <c r="T14" s="41" t="str">
        <f t="shared" si="2"/>
        <v/>
      </c>
      <c r="U14" s="41" t="s">
        <v>116</v>
      </c>
      <c r="V14" s="41"/>
    </row>
    <row r="15" spans="1:35" ht="40.049999999999997" customHeight="1">
      <c r="A15" s="426" t="s">
        <v>61</v>
      </c>
      <c r="B15" s="427"/>
      <c r="C15" s="201"/>
      <c r="D15" s="202"/>
      <c r="E15" s="202"/>
      <c r="F15" s="203"/>
      <c r="G15" s="14"/>
      <c r="J15" s="38">
        <v>45597</v>
      </c>
      <c r="K15" s="37" t="str">
        <f t="shared" si="0"/>
        <v>2036(令和18)年</v>
      </c>
      <c r="L15" s="37">
        <v>2036</v>
      </c>
      <c r="M15" s="37" t="s">
        <v>87</v>
      </c>
      <c r="N15" s="40" t="s">
        <v>149</v>
      </c>
      <c r="O15" s="37" t="s">
        <v>88</v>
      </c>
      <c r="R15" s="41" t="str">
        <f t="shared" si="1"/>
        <v/>
      </c>
      <c r="S15" s="41" t="s">
        <v>118</v>
      </c>
      <c r="T15" s="41" t="str">
        <f t="shared" si="2"/>
        <v/>
      </c>
      <c r="U15" s="41" t="s">
        <v>118</v>
      </c>
      <c r="V15" s="41"/>
    </row>
    <row r="16" spans="1:35" ht="40.049999999999997" customHeight="1" thickBot="1">
      <c r="A16" s="428" t="s">
        <v>225</v>
      </c>
      <c r="B16" s="429"/>
      <c r="C16" s="160"/>
      <c r="D16" s="161"/>
      <c r="E16" s="161"/>
      <c r="F16" s="162"/>
      <c r="G16" s="14"/>
      <c r="J16" s="38">
        <v>45627</v>
      </c>
      <c r="K16" s="37" t="str">
        <f t="shared" si="0"/>
        <v>2037(令和19)年</v>
      </c>
      <c r="L16" s="37">
        <v>2037</v>
      </c>
      <c r="M16" s="37" t="s">
        <v>87</v>
      </c>
      <c r="N16" s="40" t="s">
        <v>150</v>
      </c>
      <c r="O16" s="37" t="s">
        <v>88</v>
      </c>
      <c r="R16" s="41" t="str">
        <f>IF(R15="","",R15+1)</f>
        <v/>
      </c>
      <c r="S16" s="41" t="s">
        <v>119</v>
      </c>
      <c r="T16" s="41" t="str">
        <f>IF(T15="","",T15+1)</f>
        <v/>
      </c>
      <c r="U16" s="41" t="s">
        <v>119</v>
      </c>
      <c r="V16" s="41"/>
    </row>
    <row r="17" spans="1:22" ht="15" customHeight="1">
      <c r="A17" s="15"/>
      <c r="B17" s="14"/>
      <c r="C17" s="16"/>
      <c r="D17" s="16"/>
      <c r="E17" s="16"/>
      <c r="F17" s="16"/>
      <c r="G17" s="119" t="s">
        <v>226</v>
      </c>
      <c r="J17" s="38">
        <v>45658</v>
      </c>
      <c r="K17" s="37" t="str">
        <f t="shared" si="0"/>
        <v>2038(令和20)年</v>
      </c>
      <c r="L17" s="37">
        <v>2038</v>
      </c>
      <c r="M17" s="37" t="s">
        <v>87</v>
      </c>
      <c r="N17" s="40" t="s">
        <v>151</v>
      </c>
      <c r="O17" s="37" t="s">
        <v>88</v>
      </c>
      <c r="R17" s="41" t="str">
        <f t="shared" si="1"/>
        <v/>
      </c>
      <c r="S17" s="41" t="s">
        <v>120</v>
      </c>
      <c r="T17" s="41" t="str">
        <f t="shared" si="2"/>
        <v/>
      </c>
      <c r="U17" s="41" t="s">
        <v>120</v>
      </c>
      <c r="V17" s="41"/>
    </row>
    <row r="18" spans="1:22" ht="30" customHeight="1">
      <c r="A18" s="424" t="s">
        <v>224</v>
      </c>
      <c r="B18" s="425"/>
      <c r="C18" s="184" t="s">
        <v>281</v>
      </c>
      <c r="D18" s="184" t="s">
        <v>227</v>
      </c>
      <c r="E18" s="184" t="s">
        <v>228</v>
      </c>
      <c r="F18" s="184" t="s">
        <v>229</v>
      </c>
      <c r="G18" s="185" t="s">
        <v>65</v>
      </c>
      <c r="J18" s="38">
        <v>45689</v>
      </c>
      <c r="K18" s="37" t="str">
        <f t="shared" si="0"/>
        <v>2039(令和21)年</v>
      </c>
      <c r="L18" s="37">
        <v>2039</v>
      </c>
      <c r="M18" s="37" t="s">
        <v>87</v>
      </c>
      <c r="N18" s="40" t="s">
        <v>152</v>
      </c>
      <c r="O18" s="37" t="s">
        <v>88</v>
      </c>
      <c r="R18" s="41" t="str">
        <f t="shared" si="1"/>
        <v/>
      </c>
      <c r="S18" s="41" t="s">
        <v>121</v>
      </c>
      <c r="T18" s="41" t="str">
        <f t="shared" si="2"/>
        <v/>
      </c>
      <c r="U18" s="41" t="s">
        <v>121</v>
      </c>
      <c r="V18" s="41"/>
    </row>
    <row r="19" spans="1:22" ht="15" customHeight="1">
      <c r="A19" s="9">
        <v>1</v>
      </c>
      <c r="B19" s="12" t="str">
        <f>IF($B$33="","",EDATE($B$33,-14))</f>
        <v/>
      </c>
      <c r="C19" s="163"/>
      <c r="D19" s="163"/>
      <c r="E19" s="163"/>
      <c r="F19" s="163"/>
      <c r="G19" s="28">
        <f>SUM(C19:F19)</f>
        <v>0</v>
      </c>
      <c r="J19" s="38">
        <v>45717</v>
      </c>
      <c r="K19" s="37" t="str">
        <f t="shared" si="0"/>
        <v>2040(令和22)年</v>
      </c>
      <c r="L19" s="37">
        <v>2040</v>
      </c>
      <c r="M19" s="37" t="s">
        <v>87</v>
      </c>
      <c r="N19" s="40" t="s">
        <v>153</v>
      </c>
      <c r="O19" s="37" t="s">
        <v>88</v>
      </c>
      <c r="R19" s="41" t="str">
        <f t="shared" si="1"/>
        <v/>
      </c>
      <c r="S19" s="41" t="s">
        <v>122</v>
      </c>
      <c r="T19" s="41" t="str">
        <f t="shared" si="2"/>
        <v/>
      </c>
      <c r="U19" s="41" t="s">
        <v>122</v>
      </c>
      <c r="V19" s="41"/>
    </row>
    <row r="20" spans="1:22" ht="15" customHeight="1">
      <c r="A20" s="9">
        <v>2</v>
      </c>
      <c r="B20" s="12" t="str">
        <f>IF($B$33="","",EDATE($B$33,-13))</f>
        <v/>
      </c>
      <c r="C20" s="163"/>
      <c r="D20" s="163"/>
      <c r="E20" s="163"/>
      <c r="F20" s="163"/>
      <c r="G20" s="28">
        <f>SUM(C20:F20)</f>
        <v>0</v>
      </c>
      <c r="J20" s="38">
        <v>45748</v>
      </c>
      <c r="K20" s="37" t="str">
        <f t="shared" si="0"/>
        <v>2041(令和23)年</v>
      </c>
      <c r="L20" s="37">
        <v>2041</v>
      </c>
      <c r="M20" s="37" t="s">
        <v>87</v>
      </c>
      <c r="N20" s="40" t="s">
        <v>154</v>
      </c>
      <c r="O20" s="37" t="s">
        <v>88</v>
      </c>
      <c r="R20" s="41" t="str">
        <f t="shared" si="1"/>
        <v/>
      </c>
      <c r="S20" s="41" t="s">
        <v>123</v>
      </c>
      <c r="T20" s="41" t="str">
        <f t="shared" si="2"/>
        <v/>
      </c>
      <c r="U20" s="41" t="s">
        <v>123</v>
      </c>
      <c r="V20" s="41"/>
    </row>
    <row r="21" spans="1:22" ht="15" customHeight="1" thickBot="1">
      <c r="A21" s="21">
        <v>3</v>
      </c>
      <c r="B21" s="19" t="str">
        <f>IF($B$33="","",EDATE($B$33,-12))</f>
        <v/>
      </c>
      <c r="C21" s="164"/>
      <c r="D21" s="164"/>
      <c r="E21" s="164"/>
      <c r="F21" s="164"/>
      <c r="G21" s="29">
        <f t="shared" ref="G21" si="3">SUM(C21:F21)</f>
        <v>0</v>
      </c>
      <c r="J21" s="38">
        <v>45778</v>
      </c>
      <c r="K21" s="37" t="str">
        <f t="shared" si="0"/>
        <v>2042(令和24)年</v>
      </c>
      <c r="L21" s="37">
        <v>2042</v>
      </c>
      <c r="M21" s="37" t="s">
        <v>87</v>
      </c>
      <c r="N21" s="40" t="s">
        <v>155</v>
      </c>
      <c r="O21" s="37" t="s">
        <v>88</v>
      </c>
      <c r="R21" s="41" t="str">
        <f t="shared" si="1"/>
        <v/>
      </c>
      <c r="S21" s="41" t="s">
        <v>124</v>
      </c>
      <c r="T21" s="41" t="str">
        <f t="shared" si="2"/>
        <v/>
      </c>
      <c r="U21" s="41" t="s">
        <v>124</v>
      </c>
      <c r="V21" s="41"/>
    </row>
    <row r="22" spans="1:22" ht="15" customHeight="1" thickTop="1">
      <c r="A22" s="23">
        <v>4</v>
      </c>
      <c r="B22" s="24" t="str">
        <f>IF($B$33="","",EDATE($B$33,-11))</f>
        <v/>
      </c>
      <c r="C22" s="165"/>
      <c r="D22" s="165"/>
      <c r="E22" s="165"/>
      <c r="F22" s="165"/>
      <c r="G22" s="30">
        <f>SUM(C22:F22)</f>
        <v>0</v>
      </c>
      <c r="J22" s="38">
        <v>45809</v>
      </c>
      <c r="K22" s="37" t="str">
        <f t="shared" si="0"/>
        <v>2043(令和25)年</v>
      </c>
      <c r="L22" s="37">
        <v>2043</v>
      </c>
      <c r="M22" s="37" t="s">
        <v>87</v>
      </c>
      <c r="N22" s="40" t="s">
        <v>156</v>
      </c>
      <c r="O22" s="37" t="s">
        <v>88</v>
      </c>
      <c r="R22" s="41" t="str">
        <f t="shared" si="1"/>
        <v/>
      </c>
      <c r="S22" s="41" t="s">
        <v>125</v>
      </c>
      <c r="T22" s="41" t="str">
        <f t="shared" si="2"/>
        <v/>
      </c>
      <c r="U22" s="41" t="s">
        <v>125</v>
      </c>
      <c r="V22" s="41"/>
    </row>
    <row r="23" spans="1:22" ht="15" customHeight="1">
      <c r="A23" s="25">
        <v>5</v>
      </c>
      <c r="B23" s="12" t="str">
        <f>IF($B$33="","",EDATE($B$33,-10))</f>
        <v/>
      </c>
      <c r="C23" s="163"/>
      <c r="D23" s="163"/>
      <c r="E23" s="163"/>
      <c r="F23" s="163"/>
      <c r="G23" s="31">
        <f t="shared" ref="G23:G32" si="4">SUM(C23:F23)</f>
        <v>0</v>
      </c>
      <c r="J23" s="38">
        <v>45839</v>
      </c>
      <c r="K23" s="37" t="str">
        <f t="shared" si="0"/>
        <v>2044(令和26)年</v>
      </c>
      <c r="L23" s="37">
        <v>2044</v>
      </c>
      <c r="M23" s="37" t="s">
        <v>87</v>
      </c>
      <c r="N23" s="40" t="s">
        <v>157</v>
      </c>
      <c r="O23" s="37" t="s">
        <v>88</v>
      </c>
      <c r="R23" s="41" t="str">
        <f t="shared" si="1"/>
        <v/>
      </c>
      <c r="S23" s="41" t="s">
        <v>126</v>
      </c>
      <c r="T23" s="41" t="str">
        <f t="shared" si="2"/>
        <v/>
      </c>
      <c r="U23" s="41" t="s">
        <v>126</v>
      </c>
      <c r="V23" s="41"/>
    </row>
    <row r="24" spans="1:22" ht="15" customHeight="1">
      <c r="A24" s="25">
        <v>6</v>
      </c>
      <c r="B24" s="12" t="str">
        <f>IF($B$33="","",EDATE($B$33,-9))</f>
        <v/>
      </c>
      <c r="C24" s="163"/>
      <c r="D24" s="163"/>
      <c r="E24" s="163"/>
      <c r="F24" s="163"/>
      <c r="G24" s="31">
        <f t="shared" si="4"/>
        <v>0</v>
      </c>
      <c r="J24" s="38">
        <v>45870</v>
      </c>
      <c r="K24" s="37" t="str">
        <f t="shared" si="0"/>
        <v>2045(令和27)年</v>
      </c>
      <c r="L24" s="37">
        <v>2045</v>
      </c>
      <c r="M24" s="37" t="s">
        <v>87</v>
      </c>
      <c r="N24" s="40" t="s">
        <v>158</v>
      </c>
      <c r="O24" s="37" t="s">
        <v>88</v>
      </c>
      <c r="R24" s="41" t="str">
        <f t="shared" si="1"/>
        <v/>
      </c>
      <c r="S24" s="41" t="s">
        <v>127</v>
      </c>
      <c r="T24" s="41" t="str">
        <f t="shared" si="2"/>
        <v/>
      </c>
      <c r="U24" s="41" t="s">
        <v>127</v>
      </c>
      <c r="V24" s="41"/>
    </row>
    <row r="25" spans="1:22" ht="15" customHeight="1">
      <c r="A25" s="25">
        <v>7</v>
      </c>
      <c r="B25" s="12" t="str">
        <f>IF($B$33="","",EDATE($B$33,-8))</f>
        <v/>
      </c>
      <c r="C25" s="163"/>
      <c r="D25" s="163"/>
      <c r="E25" s="163"/>
      <c r="F25" s="163"/>
      <c r="G25" s="31">
        <f t="shared" si="4"/>
        <v>0</v>
      </c>
      <c r="J25" s="38">
        <v>45901</v>
      </c>
      <c r="K25" s="37" t="str">
        <f t="shared" si="0"/>
        <v>2046(令和28)年</v>
      </c>
      <c r="L25" s="37">
        <v>2046</v>
      </c>
      <c r="M25" s="37" t="s">
        <v>87</v>
      </c>
      <c r="N25" s="40" t="s">
        <v>159</v>
      </c>
      <c r="O25" s="37" t="s">
        <v>88</v>
      </c>
      <c r="R25" s="41" t="str">
        <f t="shared" si="1"/>
        <v/>
      </c>
      <c r="S25" s="41" t="s">
        <v>128</v>
      </c>
      <c r="T25" s="41" t="str">
        <f t="shared" si="2"/>
        <v/>
      </c>
      <c r="U25" s="41" t="s">
        <v>128</v>
      </c>
      <c r="V25" s="41"/>
    </row>
    <row r="26" spans="1:22" ht="15" customHeight="1">
      <c r="A26" s="25">
        <v>8</v>
      </c>
      <c r="B26" s="12" t="str">
        <f>IF($B$33="","",EDATE($B$33,-7))</f>
        <v/>
      </c>
      <c r="C26" s="163"/>
      <c r="D26" s="163"/>
      <c r="E26" s="163"/>
      <c r="F26" s="163"/>
      <c r="G26" s="31">
        <f t="shared" si="4"/>
        <v>0</v>
      </c>
      <c r="J26" s="38">
        <v>45931</v>
      </c>
      <c r="K26" s="37" t="str">
        <f t="shared" si="0"/>
        <v>2047(令和29)年</v>
      </c>
      <c r="L26" s="37">
        <v>2047</v>
      </c>
      <c r="M26" s="37" t="s">
        <v>87</v>
      </c>
      <c r="N26" s="40" t="s">
        <v>160</v>
      </c>
      <c r="O26" s="37" t="s">
        <v>88</v>
      </c>
      <c r="R26" s="41" t="str">
        <f t="shared" si="1"/>
        <v/>
      </c>
      <c r="S26" s="41" t="s">
        <v>129</v>
      </c>
      <c r="T26" s="41" t="str">
        <f t="shared" si="2"/>
        <v/>
      </c>
      <c r="U26" s="41" t="s">
        <v>129</v>
      </c>
      <c r="V26" s="41"/>
    </row>
    <row r="27" spans="1:22" ht="15" customHeight="1">
      <c r="A27" s="25">
        <v>9</v>
      </c>
      <c r="B27" s="12" t="str">
        <f>IF($B$33="","",EDATE($B$33,-6))</f>
        <v/>
      </c>
      <c r="C27" s="163"/>
      <c r="D27" s="163"/>
      <c r="E27" s="163"/>
      <c r="F27" s="163"/>
      <c r="G27" s="31">
        <f t="shared" si="4"/>
        <v>0</v>
      </c>
      <c r="J27" s="38">
        <v>45962</v>
      </c>
      <c r="K27" s="37" t="str">
        <f t="shared" si="0"/>
        <v>2048(令和30)年</v>
      </c>
      <c r="L27" s="37">
        <v>2048</v>
      </c>
      <c r="M27" s="37" t="s">
        <v>87</v>
      </c>
      <c r="N27" s="40" t="s">
        <v>161</v>
      </c>
      <c r="O27" s="37" t="s">
        <v>88</v>
      </c>
      <c r="R27" s="41" t="str">
        <f t="shared" si="1"/>
        <v/>
      </c>
      <c r="S27" s="41" t="s">
        <v>130</v>
      </c>
      <c r="T27" s="41" t="str">
        <f t="shared" si="2"/>
        <v/>
      </c>
      <c r="U27" s="41" t="s">
        <v>130</v>
      </c>
      <c r="V27" s="41"/>
    </row>
    <row r="28" spans="1:22" ht="15" customHeight="1">
      <c r="A28" s="25">
        <v>10</v>
      </c>
      <c r="B28" s="12" t="str">
        <f>IF($B$33="","",EDATE($B$33,-5))</f>
        <v/>
      </c>
      <c r="C28" s="163"/>
      <c r="D28" s="163"/>
      <c r="E28" s="163"/>
      <c r="F28" s="163"/>
      <c r="G28" s="31">
        <f t="shared" si="4"/>
        <v>0</v>
      </c>
      <c r="J28" s="38">
        <v>45992</v>
      </c>
      <c r="K28" s="37" t="str">
        <f t="shared" si="0"/>
        <v>2049(令和31)年</v>
      </c>
      <c r="L28" s="37">
        <v>2049</v>
      </c>
      <c r="M28" s="37" t="s">
        <v>87</v>
      </c>
      <c r="N28" s="40" t="s">
        <v>162</v>
      </c>
      <c r="O28" s="37" t="s">
        <v>88</v>
      </c>
      <c r="R28" s="41" t="str">
        <f t="shared" si="1"/>
        <v/>
      </c>
      <c r="S28" s="41" t="s">
        <v>131</v>
      </c>
      <c r="T28" s="41" t="str">
        <f t="shared" si="2"/>
        <v/>
      </c>
      <c r="U28" s="41" t="s">
        <v>131</v>
      </c>
      <c r="V28" s="41"/>
    </row>
    <row r="29" spans="1:22" ht="15" customHeight="1">
      <c r="A29" s="25">
        <v>11</v>
      </c>
      <c r="B29" s="12" t="str">
        <f>IF($B$33="","",EDATE($B$33,-4))</f>
        <v/>
      </c>
      <c r="C29" s="163"/>
      <c r="D29" s="163"/>
      <c r="E29" s="163"/>
      <c r="F29" s="163"/>
      <c r="G29" s="31">
        <f t="shared" si="4"/>
        <v>0</v>
      </c>
      <c r="J29" s="38">
        <v>46023</v>
      </c>
      <c r="K29" s="37" t="str">
        <f t="shared" si="0"/>
        <v>2050(令和32)年</v>
      </c>
      <c r="L29" s="37">
        <v>2050</v>
      </c>
      <c r="M29" s="37" t="s">
        <v>87</v>
      </c>
      <c r="N29" s="40" t="s">
        <v>163</v>
      </c>
      <c r="O29" s="37" t="s">
        <v>88</v>
      </c>
      <c r="R29" s="41" t="str">
        <f t="shared" si="1"/>
        <v/>
      </c>
      <c r="S29" s="41" t="s">
        <v>132</v>
      </c>
      <c r="T29" s="41" t="str">
        <f t="shared" si="2"/>
        <v/>
      </c>
      <c r="U29" s="41" t="s">
        <v>132</v>
      </c>
      <c r="V29" s="41"/>
    </row>
    <row r="30" spans="1:22" ht="15" customHeight="1">
      <c r="A30" s="25">
        <v>12</v>
      </c>
      <c r="B30" s="12" t="str">
        <f>IF($B$33="","",EDATE($B$33,-3))</f>
        <v/>
      </c>
      <c r="C30" s="163"/>
      <c r="D30" s="163"/>
      <c r="E30" s="163"/>
      <c r="F30" s="163"/>
      <c r="G30" s="31">
        <f t="shared" si="4"/>
        <v>0</v>
      </c>
      <c r="J30" s="38">
        <v>46054</v>
      </c>
      <c r="R30" s="41" t="str">
        <f>IF(R2="","",IF(OR(R29="",EOMONTH(R2,0)=R29),"",R29+1))</f>
        <v/>
      </c>
      <c r="S30" s="41" t="s">
        <v>133</v>
      </c>
      <c r="T30" s="41" t="str">
        <f>IF(T2="","",IF(OR(T29="",EOMONTH(T2,0)=T29),"",T29+1))</f>
        <v/>
      </c>
      <c r="U30" s="41" t="s">
        <v>133</v>
      </c>
      <c r="V30" s="41"/>
    </row>
    <row r="31" spans="1:22" ht="15" customHeight="1">
      <c r="A31" s="25">
        <v>13</v>
      </c>
      <c r="B31" s="12" t="str">
        <f>IF($B$33="","",EDATE($B$33,-2))</f>
        <v/>
      </c>
      <c r="C31" s="163"/>
      <c r="D31" s="163"/>
      <c r="E31" s="163"/>
      <c r="F31" s="163"/>
      <c r="G31" s="31">
        <f>SUM(C31:F31)</f>
        <v>0</v>
      </c>
      <c r="J31" s="38">
        <v>46082</v>
      </c>
      <c r="R31" s="41" t="str">
        <f>IF(R2="","",IF(OR(R30="",EOMONTH(R2,0)=R30),"",R30+1))</f>
        <v/>
      </c>
      <c r="S31" s="41" t="s">
        <v>134</v>
      </c>
      <c r="T31" s="41" t="str">
        <f>IF(T2="","",IF(OR(T30="",EOMONTH(T2,0)=T30),"",T30+1))</f>
        <v/>
      </c>
      <c r="U31" s="41" t="s">
        <v>134</v>
      </c>
      <c r="V31" s="41"/>
    </row>
    <row r="32" spans="1:22" ht="15" customHeight="1">
      <c r="A32" s="25">
        <v>14</v>
      </c>
      <c r="B32" s="12" t="str">
        <f>IF($B$33="","",EDATE($B$33,-1))</f>
        <v/>
      </c>
      <c r="C32" s="163"/>
      <c r="D32" s="163"/>
      <c r="E32" s="163"/>
      <c r="F32" s="163"/>
      <c r="G32" s="31">
        <f t="shared" si="4"/>
        <v>0</v>
      </c>
      <c r="J32" s="38">
        <v>46113</v>
      </c>
      <c r="R32" s="41" t="str">
        <f>IF(R2="","",IF(OR(R31="",EOMONTH(R2,0)=R31),"",R31+1))</f>
        <v/>
      </c>
      <c r="S32" s="41" t="s">
        <v>135</v>
      </c>
      <c r="T32" s="41" t="str">
        <f>IF(T2="","",IF(OR(T31="",EOMONTH(T2,0)=T31),"",T31+1))</f>
        <v/>
      </c>
      <c r="U32" s="41" t="s">
        <v>135</v>
      </c>
      <c r="V32" s="41"/>
    </row>
    <row r="33" spans="1:22" ht="15" customHeight="1" thickBot="1">
      <c r="A33" s="26">
        <v>15</v>
      </c>
      <c r="B33" s="300" t="str">
        <f>IF($C$13="","",EDATE($C$13,0))</f>
        <v/>
      </c>
      <c r="C33" s="166"/>
      <c r="D33" s="166"/>
      <c r="E33" s="166"/>
      <c r="F33" s="166"/>
      <c r="G33" s="32">
        <f>SUM(C33:F33)</f>
        <v>0</v>
      </c>
      <c r="J33" s="38">
        <v>46143</v>
      </c>
      <c r="S33" s="41"/>
      <c r="U33" s="41"/>
      <c r="V33" s="41"/>
    </row>
    <row r="34" spans="1:22" ht="15" customHeight="1" thickTop="1">
      <c r="A34" s="22"/>
      <c r="B34" s="20" t="s">
        <v>52</v>
      </c>
      <c r="C34" s="33" t="str">
        <f>IF(OR(C22="",C23="",C24="",C25="",C26="",C27="",C28="",C29="",C30="",C31="",C32="",C33=""),"",SUM(C22:C33))</f>
        <v/>
      </c>
      <c r="D34" s="33" t="str">
        <f>IF(OR(D22="",D23="",D24="",D25="",D26="",D27="",D28="",D29="",D30="",D31="",D32="",D33=""),"",SUM(D22:D33))</f>
        <v/>
      </c>
      <c r="E34" s="33" t="str">
        <f>IF(OR(E22="",E23="",E24="",E25="",E26="",E27="",E28="",E29="",E30="",E31="",E32="",E33=""),"",SUM(E22:E33))</f>
        <v/>
      </c>
      <c r="F34" s="33" t="str">
        <f>IF(OR(F22="",F23="",F24="",F25="",F26="",F27="",F28="",F29="",F30="",F31="",F32="",F33=""),"",SUM(F22:F33))</f>
        <v/>
      </c>
      <c r="G34" s="33" t="str">
        <f>IF(SUM(G22:G33)=0,"",SUM(G22:G33))</f>
        <v/>
      </c>
      <c r="J34" s="38">
        <v>46174</v>
      </c>
      <c r="S34" s="41"/>
      <c r="U34" s="41"/>
      <c r="V34" s="41"/>
    </row>
    <row r="35" spans="1:22" ht="15" customHeight="1">
      <c r="A35" s="10"/>
      <c r="B35" s="9" t="s">
        <v>41</v>
      </c>
      <c r="C35" s="13" t="str">
        <f>IF(C34="","",C34/$G$34*100)</f>
        <v/>
      </c>
      <c r="D35" s="13" t="str">
        <f t="shared" ref="D35:E35" si="5">IF(D34="","",D34/$G$34*100)</f>
        <v/>
      </c>
      <c r="E35" s="13" t="str">
        <f t="shared" si="5"/>
        <v/>
      </c>
      <c r="F35" s="13" t="str">
        <f>IF(F34="","",F34/$G$34*100)</f>
        <v/>
      </c>
      <c r="G35" s="13" t="str">
        <f>IF(G34="","",ROUND(G34/$G$34*100,2))</f>
        <v/>
      </c>
      <c r="J35" s="38">
        <v>46204</v>
      </c>
      <c r="S35" s="41"/>
      <c r="U35" s="41"/>
      <c r="V35" s="41"/>
    </row>
    <row r="36" spans="1:22" ht="15" customHeight="1">
      <c r="J36" s="38">
        <v>46235</v>
      </c>
      <c r="S36" s="41"/>
      <c r="U36" s="41"/>
      <c r="V36" s="41"/>
    </row>
    <row r="37" spans="1:22" ht="15" customHeight="1">
      <c r="J37" s="38">
        <v>46266</v>
      </c>
      <c r="S37" s="41"/>
      <c r="U37" s="41"/>
      <c r="V37" s="41"/>
    </row>
    <row r="38" spans="1:22" ht="15" customHeight="1">
      <c r="J38" s="38">
        <v>46296</v>
      </c>
      <c r="S38" s="41"/>
      <c r="U38" s="41"/>
      <c r="V38" s="41"/>
    </row>
    <row r="39" spans="1:22" ht="15" customHeight="1">
      <c r="J39" s="38">
        <v>46327</v>
      </c>
      <c r="S39" s="41"/>
      <c r="U39" s="41"/>
      <c r="V39" s="41"/>
    </row>
    <row r="40" spans="1:22" ht="15" customHeight="1">
      <c r="J40" s="38">
        <v>46357</v>
      </c>
      <c r="S40" s="41"/>
      <c r="U40" s="41"/>
      <c r="V40" s="41"/>
    </row>
    <row r="41" spans="1:22" ht="15" customHeight="1">
      <c r="J41" s="38">
        <v>46388</v>
      </c>
      <c r="S41" s="41"/>
      <c r="U41" s="41"/>
      <c r="V41" s="41"/>
    </row>
    <row r="42" spans="1:22" ht="15" customHeight="1">
      <c r="J42" s="38">
        <v>46419</v>
      </c>
      <c r="S42" s="41"/>
      <c r="U42" s="41"/>
      <c r="V42" s="41"/>
    </row>
    <row r="43" spans="1:22" ht="15" customHeight="1">
      <c r="J43" s="38">
        <v>46447</v>
      </c>
      <c r="S43" s="41"/>
      <c r="U43" s="41"/>
      <c r="V43" s="41"/>
    </row>
    <row r="44" spans="1:22" ht="15" customHeight="1">
      <c r="S44" s="41"/>
      <c r="U44" s="41"/>
      <c r="V44" s="41"/>
    </row>
    <row r="45" spans="1:22" ht="15" customHeight="1">
      <c r="S45" s="41"/>
      <c r="U45" s="41"/>
      <c r="V45" s="41"/>
    </row>
    <row r="46" spans="1:22" ht="15" customHeight="1">
      <c r="S46" s="41"/>
      <c r="U46" s="41"/>
      <c r="V46" s="41"/>
    </row>
    <row r="47" spans="1:22" ht="15" customHeight="1">
      <c r="S47" s="41"/>
      <c r="U47" s="41"/>
      <c r="V47" s="41"/>
    </row>
    <row r="48" spans="1:22" ht="15" customHeight="1">
      <c r="S48" s="41"/>
      <c r="U48" s="41"/>
      <c r="V48" s="41"/>
    </row>
    <row r="49" spans="19:22" ht="15" customHeight="1">
      <c r="S49" s="41"/>
      <c r="U49" s="41"/>
      <c r="V49" s="41"/>
    </row>
    <row r="50" spans="19:22" ht="15" customHeight="1">
      <c r="S50" s="41"/>
      <c r="U50" s="41"/>
      <c r="V50" s="41"/>
    </row>
    <row r="51" spans="19:22" ht="15" customHeight="1">
      <c r="S51" s="41"/>
      <c r="U51" s="41"/>
      <c r="V51" s="41"/>
    </row>
    <row r="52" spans="19:22" ht="15" customHeight="1">
      <c r="S52" s="41"/>
      <c r="U52" s="41"/>
      <c r="V52" s="41"/>
    </row>
    <row r="53" spans="19:22" ht="15" customHeight="1">
      <c r="S53" s="41"/>
      <c r="U53" s="41"/>
      <c r="V53" s="41"/>
    </row>
    <row r="54" spans="19:22" ht="15" customHeight="1">
      <c r="S54" s="41"/>
      <c r="U54" s="41"/>
      <c r="V54" s="41"/>
    </row>
    <row r="55" spans="19:22" ht="15" customHeight="1">
      <c r="S55" s="41"/>
      <c r="U55" s="41"/>
      <c r="V55" s="41"/>
    </row>
    <row r="56" spans="19:22" ht="15" customHeight="1">
      <c r="S56" s="41"/>
      <c r="U56" s="41"/>
      <c r="V56" s="41"/>
    </row>
    <row r="57" spans="19:22" ht="15" customHeight="1">
      <c r="S57" s="41"/>
      <c r="U57" s="41"/>
      <c r="V57" s="41"/>
    </row>
    <row r="58" spans="19:22" ht="15" customHeight="1">
      <c r="S58" s="41"/>
      <c r="U58" s="41"/>
      <c r="V58" s="41"/>
    </row>
    <row r="59" spans="19:22" ht="15" customHeight="1">
      <c r="S59" s="41"/>
      <c r="U59" s="41"/>
      <c r="V59" s="41"/>
    </row>
    <row r="60" spans="19:22" ht="15" customHeight="1">
      <c r="S60" s="41"/>
      <c r="U60" s="41"/>
      <c r="V60" s="41"/>
    </row>
    <row r="61" spans="19:22" ht="15" customHeight="1">
      <c r="S61" s="41"/>
      <c r="U61" s="41"/>
      <c r="V61" s="41"/>
    </row>
    <row r="62" spans="19:22" ht="15" customHeight="1">
      <c r="S62" s="41"/>
      <c r="U62" s="41"/>
      <c r="V62" s="41"/>
    </row>
    <row r="63" spans="19:22" ht="15" customHeight="1">
      <c r="S63" s="41"/>
      <c r="U63" s="41"/>
      <c r="V63" s="41"/>
    </row>
    <row r="64" spans="19:22" ht="15" customHeight="1">
      <c r="S64" s="41"/>
      <c r="U64" s="41"/>
      <c r="V64" s="41"/>
    </row>
    <row r="65" spans="19:22" ht="15" customHeight="1">
      <c r="S65" s="41"/>
      <c r="U65" s="41"/>
      <c r="V65" s="41"/>
    </row>
    <row r="66" spans="19:22" ht="15" customHeight="1">
      <c r="S66" s="41"/>
      <c r="U66" s="41"/>
      <c r="V66" s="41"/>
    </row>
    <row r="67" spans="19:22" ht="15" customHeight="1">
      <c r="S67" s="41"/>
      <c r="U67" s="41"/>
      <c r="V67" s="41"/>
    </row>
    <row r="68" spans="19:22" ht="15" customHeight="1">
      <c r="S68" s="41"/>
      <c r="U68" s="41"/>
      <c r="V68" s="41"/>
    </row>
    <row r="69" spans="19:22" ht="15" customHeight="1">
      <c r="S69" s="41"/>
      <c r="U69" s="41"/>
      <c r="V69" s="41"/>
    </row>
    <row r="70" spans="19:22" ht="15" customHeight="1">
      <c r="S70" s="41"/>
      <c r="U70" s="41"/>
      <c r="V70" s="41"/>
    </row>
    <row r="71" spans="19:22" ht="15" customHeight="1">
      <c r="S71" s="41"/>
      <c r="U71" s="41"/>
      <c r="V71" s="41"/>
    </row>
    <row r="72" spans="19:22" ht="15" customHeight="1">
      <c r="S72" s="41"/>
      <c r="U72" s="41"/>
      <c r="V72" s="41"/>
    </row>
    <row r="73" spans="19:22" ht="15" customHeight="1">
      <c r="S73" s="41"/>
      <c r="U73" s="41"/>
      <c r="V73" s="41"/>
    </row>
    <row r="74" spans="19:22" ht="15" customHeight="1">
      <c r="S74" s="41"/>
      <c r="U74" s="41"/>
      <c r="V74" s="41"/>
    </row>
    <row r="75" spans="19:22" ht="15" customHeight="1">
      <c r="S75" s="41"/>
      <c r="U75" s="41"/>
      <c r="V75" s="41"/>
    </row>
    <row r="76" spans="19:22" ht="15" customHeight="1">
      <c r="S76" s="41"/>
      <c r="U76" s="41"/>
      <c r="V76" s="41"/>
    </row>
    <row r="77" spans="19:22" ht="15" customHeight="1">
      <c r="S77" s="41"/>
      <c r="U77" s="41"/>
      <c r="V77" s="41"/>
    </row>
    <row r="78" spans="19:22" ht="15" customHeight="1">
      <c r="S78" s="41"/>
      <c r="U78" s="41"/>
      <c r="V78" s="41"/>
    </row>
    <row r="79" spans="19:22" ht="15" customHeight="1">
      <c r="S79" s="41"/>
      <c r="U79" s="41"/>
      <c r="V79" s="41"/>
    </row>
    <row r="80" spans="19:22" ht="15" customHeight="1">
      <c r="S80" s="41"/>
      <c r="U80" s="41"/>
      <c r="V80" s="41"/>
    </row>
    <row r="81" spans="19:22" ht="15" customHeight="1">
      <c r="S81" s="41"/>
      <c r="U81" s="41"/>
      <c r="V81" s="41"/>
    </row>
    <row r="82" spans="19:22" ht="15" customHeight="1">
      <c r="S82" s="41"/>
      <c r="U82" s="41"/>
      <c r="V82" s="41"/>
    </row>
    <row r="83" spans="19:22" ht="15" customHeight="1">
      <c r="S83" s="41"/>
      <c r="U83" s="41"/>
      <c r="V83" s="41"/>
    </row>
    <row r="84" spans="19:22" ht="15" customHeight="1">
      <c r="S84" s="41"/>
      <c r="U84" s="41"/>
      <c r="V84" s="41"/>
    </row>
    <row r="85" spans="19:22" ht="15" customHeight="1">
      <c r="S85" s="41"/>
      <c r="U85" s="41"/>
      <c r="V85" s="41"/>
    </row>
    <row r="86" spans="19:22" ht="15" customHeight="1">
      <c r="S86" s="41"/>
      <c r="U86" s="41"/>
      <c r="V86" s="41"/>
    </row>
    <row r="87" spans="19:22" ht="15" customHeight="1">
      <c r="V87" s="41"/>
    </row>
    <row r="88" spans="19:22" ht="15" customHeight="1">
      <c r="V88" s="41"/>
    </row>
    <row r="89" spans="19:22" ht="15" customHeight="1">
      <c r="V89" s="41"/>
    </row>
    <row r="90" spans="19:22" ht="15" customHeight="1">
      <c r="V90" s="41"/>
    </row>
    <row r="91" spans="19:22" ht="15" customHeight="1">
      <c r="V91" s="41"/>
    </row>
    <row r="92" spans="19:22" ht="15" customHeight="1">
      <c r="V92" s="41"/>
    </row>
    <row r="93" spans="19:22" ht="15" customHeight="1">
      <c r="V93" s="41"/>
    </row>
  </sheetData>
  <sheetProtection algorithmName="SHA-512" hashValue="IILKrbcvRU29wELkFkxcivL7pNEQD9WHXFf1aoAuiEAmJzVG7FlhpKCeBVvi3SEjehlHA1oYv0wT8wYdi+/kDQ==" saltValue="CmiTidCS0myfBuJkwpGsdw==" spinCount="100000" sheet="1" objects="1" scenarios="1"/>
  <mergeCells count="13">
    <mergeCell ref="A18:B18"/>
    <mergeCell ref="D9:F9"/>
    <mergeCell ref="D10:F10"/>
    <mergeCell ref="D11:F11"/>
    <mergeCell ref="C13:D13"/>
    <mergeCell ref="A15:B15"/>
    <mergeCell ref="A16:B16"/>
    <mergeCell ref="D8:F8"/>
    <mergeCell ref="B2:B3"/>
    <mergeCell ref="C2:D2"/>
    <mergeCell ref="C3:D3"/>
    <mergeCell ref="D6:F6"/>
    <mergeCell ref="D7:F7"/>
  </mergeCells>
  <phoneticPr fontId="1"/>
  <conditionalFormatting sqref="C15:C16">
    <cfRule type="containsBlanks" dxfId="88" priority="9">
      <formula>LEN(TRIM(C15))=0</formula>
    </cfRule>
  </conditionalFormatting>
  <conditionalFormatting sqref="C19:C33">
    <cfRule type="containsBlanks" dxfId="87" priority="10">
      <formula>LEN(TRIM(C19))=0</formula>
    </cfRule>
  </conditionalFormatting>
  <conditionalFormatting sqref="E15:F16">
    <cfRule type="containsBlanks" dxfId="86" priority="8">
      <formula>LEN(TRIM(E15))=0</formula>
    </cfRule>
  </conditionalFormatting>
  <conditionalFormatting sqref="E19:F33">
    <cfRule type="containsBlanks" dxfId="85" priority="7">
      <formula>LEN(TRIM(E19))=0</formula>
    </cfRule>
  </conditionalFormatting>
  <conditionalFormatting sqref="D10:F11">
    <cfRule type="containsBlanks" dxfId="84" priority="5">
      <formula>LEN(TRIM(D10))=0</formula>
    </cfRule>
  </conditionalFormatting>
  <conditionalFormatting sqref="C3:F3">
    <cfRule type="containsBlanks" dxfId="83" priority="6">
      <formula>LEN(TRIM(C3))=0</formula>
    </cfRule>
  </conditionalFormatting>
  <conditionalFormatting sqref="C13:D13">
    <cfRule type="containsBlanks" dxfId="82" priority="4">
      <formula>LEN(TRIM(C13))=0</formula>
    </cfRule>
  </conditionalFormatting>
  <conditionalFormatting sqref="D7:F9">
    <cfRule type="containsBlanks" dxfId="81" priority="3">
      <formula>LEN(TRIM(D7))=0</formula>
    </cfRule>
  </conditionalFormatting>
  <conditionalFormatting sqref="D15:D16 D19:D33">
    <cfRule type="containsBlanks" dxfId="80" priority="2">
      <formula>LEN(TRIM(D15))=0</formula>
    </cfRule>
  </conditionalFormatting>
  <conditionalFormatting sqref="D6:F6">
    <cfRule type="containsBlanks" dxfId="79" priority="1">
      <formula>LEN(TRIM(D6))=0</formula>
    </cfRule>
  </conditionalFormatting>
  <dataValidations count="4">
    <dataValidation type="list" allowBlank="1" showInputMessage="1" showErrorMessage="1" sqref="C3:D3" xr:uid="{8F8281CD-DC09-4CF0-B253-F7CB3B789CB7}">
      <formula1>$K$2:$K$6</formula1>
    </dataValidation>
    <dataValidation type="list" allowBlank="1" showInputMessage="1" showErrorMessage="1" sqref="F3" xr:uid="{C05B7F10-D145-49D3-A3DA-3325500E0A08}">
      <formula1>$T$2:$T$32</formula1>
    </dataValidation>
    <dataValidation type="list" allowBlank="1" showInputMessage="1" showErrorMessage="1" sqref="E3" xr:uid="{046DA2B7-FB32-4AE3-83BA-8F1E94671F88}">
      <formula1>$P$2:$P$13</formula1>
    </dataValidation>
    <dataValidation type="list" allowBlank="1" showInputMessage="1" showErrorMessage="1" sqref="C13:D13" xr:uid="{6A92E537-8665-49D7-B8EC-B6D5FD40F201}">
      <formula1>$J$1:$J$43</formula1>
    </dataValidation>
  </dataValidations>
  <pageMargins left="0.70866141732283472" right="0.70866141732283472" top="0.74803149606299213" bottom="0.74803149606299213" header="0.39370078740157483" footer="0.31496062992125984"/>
  <pageSetup paperSize="9" orientation="portrait" r:id="rId1"/>
  <headerFooter>
    <oddHeader>&amp;R&amp;A</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D987B-1D67-4698-9955-9A3070DA8016}">
  <sheetPr>
    <tabColor rgb="FF00B0F0"/>
  </sheetPr>
  <dimension ref="A1:AZ207"/>
  <sheetViews>
    <sheetView view="pageBreakPreview" zoomScaleNormal="100" zoomScaleSheetLayoutView="100" workbookViewId="0"/>
  </sheetViews>
  <sheetFormatPr defaultColWidth="2" defaultRowHeight="15" customHeight="1"/>
  <cols>
    <col min="1" max="41" width="1.8984375" style="211" customWidth="1"/>
    <col min="42" max="42" width="2" style="211"/>
    <col min="43" max="43" width="4.3984375" style="211" customWidth="1"/>
    <col min="44" max="16384" width="2" style="211"/>
  </cols>
  <sheetData>
    <row r="1" spans="1:52" ht="15" customHeight="1">
      <c r="V1" s="616" t="s">
        <v>0</v>
      </c>
      <c r="W1" s="617"/>
      <c r="X1" s="617"/>
      <c r="Y1" s="617"/>
      <c r="Z1" s="617"/>
      <c r="AA1" s="617"/>
      <c r="AB1" s="617"/>
      <c r="AC1" s="617"/>
      <c r="AD1" s="617"/>
      <c r="AE1" s="617"/>
      <c r="AF1" s="617"/>
      <c r="AG1" s="617"/>
      <c r="AH1" s="617"/>
      <c r="AI1" s="617"/>
      <c r="AJ1" s="617"/>
      <c r="AK1" s="617"/>
      <c r="AL1" s="617"/>
      <c r="AM1" s="617"/>
      <c r="AN1" s="618"/>
    </row>
    <row r="2" spans="1:52" ht="30" customHeight="1">
      <c r="B2" s="142"/>
      <c r="C2" s="57"/>
      <c r="D2" s="57"/>
      <c r="E2" s="53"/>
      <c r="F2" s="53"/>
      <c r="G2" s="53"/>
      <c r="H2" s="53"/>
      <c r="I2" s="53"/>
      <c r="J2" s="53"/>
      <c r="K2" s="53"/>
      <c r="L2" s="53"/>
      <c r="M2" s="53"/>
      <c r="N2" s="53"/>
      <c r="O2" s="142"/>
      <c r="P2" s="57"/>
      <c r="Q2" s="57"/>
      <c r="R2" s="53"/>
      <c r="S2" s="53"/>
      <c r="T2" s="53"/>
      <c r="U2" s="53"/>
      <c r="V2" s="527"/>
      <c r="W2" s="528"/>
      <c r="X2" s="528"/>
      <c r="Y2" s="528"/>
      <c r="Z2" s="528"/>
      <c r="AA2" s="528"/>
      <c r="AB2" s="562"/>
      <c r="AC2" s="563"/>
      <c r="AD2" s="563"/>
      <c r="AE2" s="564"/>
      <c r="AF2" s="564"/>
      <c r="AG2" s="564"/>
      <c r="AH2" s="564"/>
      <c r="AI2" s="564"/>
      <c r="AJ2" s="564"/>
      <c r="AK2" s="564"/>
      <c r="AL2" s="564"/>
      <c r="AM2" s="564"/>
      <c r="AN2" s="565"/>
    </row>
    <row r="3" spans="1:52" ht="6" customHeight="1">
      <c r="B3" s="57"/>
      <c r="C3" s="57"/>
      <c r="D3" s="57"/>
      <c r="E3" s="143"/>
      <c r="F3" s="143"/>
      <c r="G3" s="143"/>
      <c r="H3" s="143"/>
      <c r="I3" s="143"/>
      <c r="J3" s="143"/>
      <c r="K3" s="143"/>
      <c r="L3" s="143"/>
      <c r="M3" s="143"/>
      <c r="N3" s="143"/>
      <c r="O3" s="57"/>
      <c r="P3" s="57"/>
      <c r="Q3" s="57"/>
      <c r="R3" s="143"/>
      <c r="S3" s="143"/>
      <c r="T3" s="143"/>
      <c r="U3" s="143"/>
      <c r="V3" s="143"/>
      <c r="W3" s="143"/>
      <c r="X3" s="143"/>
      <c r="Y3" s="143"/>
      <c r="Z3" s="143"/>
      <c r="AA3" s="143"/>
      <c r="AB3" s="57"/>
      <c r="AC3" s="57"/>
      <c r="AD3" s="57"/>
      <c r="AE3" s="143"/>
      <c r="AF3" s="143"/>
      <c r="AG3" s="143"/>
      <c r="AH3" s="143"/>
      <c r="AI3" s="143"/>
      <c r="AJ3" s="143"/>
      <c r="AK3" s="143"/>
      <c r="AL3" s="143"/>
      <c r="AM3" s="143"/>
      <c r="AN3" s="143"/>
    </row>
    <row r="4" spans="1:52" ht="15" customHeight="1">
      <c r="B4" s="211" t="s">
        <v>50</v>
      </c>
    </row>
    <row r="5" spans="1:52" ht="6" customHeight="1"/>
    <row r="6" spans="1:52" ht="6" customHeight="1">
      <c r="A6" s="144"/>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6"/>
    </row>
    <row r="7" spans="1:52" ht="15" customHeight="1">
      <c r="A7" s="52"/>
      <c r="B7" s="448" t="s">
        <v>198</v>
      </c>
      <c r="C7" s="448"/>
      <c r="D7" s="448"/>
      <c r="E7" s="448"/>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54"/>
    </row>
    <row r="8" spans="1:52" ht="15" customHeight="1">
      <c r="A8" s="52"/>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54"/>
    </row>
    <row r="9" spans="1:52" ht="15" customHeight="1">
      <c r="A9" s="52"/>
      <c r="B9" s="53"/>
      <c r="C9" s="53"/>
      <c r="D9" s="53"/>
      <c r="E9" s="53"/>
      <c r="F9" s="53"/>
      <c r="G9" s="53"/>
      <c r="H9" s="53"/>
      <c r="I9" s="53"/>
      <c r="J9" s="53"/>
      <c r="K9" s="53"/>
      <c r="L9" s="53"/>
      <c r="M9" s="53"/>
      <c r="N9" s="53"/>
      <c r="O9" s="53"/>
      <c r="P9" s="53"/>
      <c r="Q9" s="53"/>
      <c r="R9" s="53"/>
      <c r="S9" s="53"/>
      <c r="T9" s="53"/>
      <c r="U9" s="53"/>
      <c r="V9" s="53"/>
      <c r="W9" s="53"/>
      <c r="X9" s="53"/>
      <c r="Y9" s="53"/>
      <c r="Z9" s="53"/>
      <c r="AA9" s="500" t="str">
        <f>IF('(イ)-②入力表'!$AF$3="","令和　　　年　　　月　　　日",'(イ)-②入力表'!$AF$3)</f>
        <v>　　　年　　　月　　　日</v>
      </c>
      <c r="AB9" s="501"/>
      <c r="AC9" s="501"/>
      <c r="AD9" s="501"/>
      <c r="AE9" s="501"/>
      <c r="AF9" s="501"/>
      <c r="AG9" s="501"/>
      <c r="AH9" s="501"/>
      <c r="AI9" s="501"/>
      <c r="AJ9" s="501"/>
      <c r="AK9" s="501"/>
      <c r="AL9" s="502"/>
      <c r="AM9" s="53"/>
      <c r="AN9" s="53"/>
      <c r="AO9" s="54"/>
      <c r="AP9" s="53"/>
    </row>
    <row r="10" spans="1:52" ht="6" customHeight="1">
      <c r="A10" s="52"/>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4"/>
      <c r="AP10" s="53"/>
    </row>
    <row r="11" spans="1:52" ht="15" customHeight="1">
      <c r="A11" s="52"/>
      <c r="B11" s="53" t="s">
        <v>1</v>
      </c>
      <c r="C11" s="53" t="s">
        <v>2</v>
      </c>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4"/>
      <c r="AP11" s="53"/>
    </row>
    <row r="12" spans="1:52" ht="6" customHeight="1">
      <c r="A12" s="5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4"/>
      <c r="AP12" s="53"/>
    </row>
    <row r="13" spans="1:52" ht="15" customHeight="1">
      <c r="A13" s="52"/>
      <c r="B13" s="53"/>
      <c r="C13" s="53"/>
      <c r="D13" s="53"/>
      <c r="E13" s="53"/>
      <c r="F13" s="214"/>
      <c r="G13" s="53"/>
      <c r="H13" s="53"/>
      <c r="I13" s="53"/>
      <c r="J13" s="53"/>
      <c r="K13" s="53"/>
      <c r="L13" s="53"/>
      <c r="M13" s="53"/>
      <c r="N13" s="53"/>
      <c r="O13" s="53"/>
      <c r="P13" s="53"/>
      <c r="Q13" s="53"/>
      <c r="R13" s="53"/>
      <c r="S13" s="53"/>
      <c r="T13" s="53"/>
      <c r="U13" s="448" t="s">
        <v>3</v>
      </c>
      <c r="V13" s="448"/>
      <c r="W13" s="448"/>
      <c r="X13" s="53"/>
      <c r="Y13" s="53"/>
      <c r="Z13" s="53"/>
      <c r="AA13" s="53"/>
      <c r="AB13" s="53"/>
      <c r="AC13" s="53"/>
      <c r="AD13" s="53"/>
      <c r="AE13" s="53"/>
      <c r="AF13" s="53"/>
      <c r="AG13" s="53"/>
      <c r="AH13" s="53"/>
      <c r="AI13" s="53"/>
      <c r="AJ13" s="53"/>
      <c r="AK13" s="53"/>
      <c r="AL13" s="53"/>
      <c r="AM13" s="53"/>
      <c r="AN13" s="53"/>
      <c r="AO13" s="54"/>
      <c r="AP13" s="53"/>
    </row>
    <row r="14" spans="1:52" ht="6" customHeight="1">
      <c r="A14" s="52"/>
      <c r="B14" s="53"/>
      <c r="C14" s="53"/>
      <c r="D14" s="53"/>
      <c r="E14" s="53"/>
      <c r="F14" s="89"/>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4"/>
      <c r="AP14" s="53"/>
    </row>
    <row r="15" spans="1:52" ht="15" customHeight="1">
      <c r="A15" s="52"/>
      <c r="B15" s="53"/>
      <c r="C15" s="214"/>
      <c r="D15" s="53"/>
      <c r="E15" s="53"/>
      <c r="F15" s="53"/>
      <c r="G15" s="53"/>
      <c r="H15" s="53"/>
      <c r="I15" s="53"/>
      <c r="J15" s="53"/>
      <c r="K15" s="53"/>
      <c r="L15" s="53"/>
      <c r="M15" s="53"/>
      <c r="N15" s="53"/>
      <c r="O15" s="53"/>
      <c r="P15" s="53"/>
      <c r="Q15" s="53"/>
      <c r="R15" s="53"/>
      <c r="S15" s="53"/>
      <c r="T15" s="53"/>
      <c r="U15" s="449" t="s">
        <v>4</v>
      </c>
      <c r="V15" s="449"/>
      <c r="W15" s="449"/>
      <c r="X15" s="503" t="str">
        <f>IF('(イ)-②入力表'!$D$6="","",'(イ)-②入力表'!$D$6)</f>
        <v/>
      </c>
      <c r="Y15" s="503"/>
      <c r="Z15" s="503"/>
      <c r="AA15" s="503"/>
      <c r="AB15" s="503"/>
      <c r="AC15" s="503"/>
      <c r="AD15" s="503"/>
      <c r="AE15" s="503"/>
      <c r="AF15" s="503"/>
      <c r="AG15" s="503"/>
      <c r="AH15" s="503"/>
      <c r="AI15" s="503"/>
      <c r="AJ15" s="503"/>
      <c r="AK15" s="503"/>
      <c r="AL15" s="503"/>
      <c r="AM15" s="55"/>
      <c r="AN15" s="53"/>
      <c r="AO15" s="54"/>
      <c r="AP15" s="53"/>
    </row>
    <row r="16" spans="1:52" ht="15" customHeight="1">
      <c r="A16" s="52"/>
      <c r="B16" s="53"/>
      <c r="C16" s="53"/>
      <c r="D16" s="53"/>
      <c r="E16" s="53"/>
      <c r="F16" s="89"/>
      <c r="G16" s="53"/>
      <c r="H16" s="53"/>
      <c r="I16" s="53"/>
      <c r="J16" s="53"/>
      <c r="K16" s="53"/>
      <c r="L16" s="53"/>
      <c r="M16" s="53"/>
      <c r="N16" s="53"/>
      <c r="O16" s="53"/>
      <c r="P16" s="53"/>
      <c r="Q16" s="53"/>
      <c r="R16" s="53"/>
      <c r="S16" s="53"/>
      <c r="T16" s="53"/>
      <c r="U16" s="53"/>
      <c r="V16" s="53"/>
      <c r="W16" s="53"/>
      <c r="X16" s="495" t="str">
        <f>IF('(イ)-②入力表'!$D$7="","",'(イ)-②入力表'!$D$7)</f>
        <v/>
      </c>
      <c r="Y16" s="495"/>
      <c r="Z16" s="495"/>
      <c r="AA16" s="495"/>
      <c r="AB16" s="495"/>
      <c r="AC16" s="495"/>
      <c r="AD16" s="495"/>
      <c r="AE16" s="495"/>
      <c r="AF16" s="495"/>
      <c r="AG16" s="495"/>
      <c r="AH16" s="495"/>
      <c r="AI16" s="495"/>
      <c r="AJ16" s="495"/>
      <c r="AK16" s="495"/>
      <c r="AL16" s="495"/>
      <c r="AM16" s="53"/>
      <c r="AN16" s="53"/>
      <c r="AO16" s="54"/>
      <c r="AP16" s="53"/>
    </row>
    <row r="17" spans="1:43" ht="15" customHeight="1">
      <c r="A17" s="52"/>
      <c r="B17" s="53"/>
      <c r="C17" s="214"/>
      <c r="D17" s="53"/>
      <c r="E17" s="53"/>
      <c r="F17" s="53"/>
      <c r="G17" s="53"/>
      <c r="H17" s="53"/>
      <c r="I17" s="53"/>
      <c r="J17" s="53"/>
      <c r="K17" s="53"/>
      <c r="L17" s="53"/>
      <c r="M17" s="53"/>
      <c r="N17" s="53"/>
      <c r="O17" s="53"/>
      <c r="P17" s="53"/>
      <c r="Q17" s="53"/>
      <c r="R17" s="53"/>
      <c r="S17" s="53"/>
      <c r="T17" s="53"/>
      <c r="U17" s="449" t="s">
        <v>5</v>
      </c>
      <c r="V17" s="449"/>
      <c r="W17" s="449"/>
      <c r="X17" s="460" t="str">
        <f>IF('(イ)-②入力表'!$D$8="","",'(イ)-②入力表'!$D$8)</f>
        <v/>
      </c>
      <c r="Y17" s="460"/>
      <c r="Z17" s="460"/>
      <c r="AA17" s="460"/>
      <c r="AB17" s="460"/>
      <c r="AC17" s="460"/>
      <c r="AD17" s="460"/>
      <c r="AE17" s="460"/>
      <c r="AF17" s="460"/>
      <c r="AG17" s="460"/>
      <c r="AH17" s="460"/>
      <c r="AI17" s="460"/>
      <c r="AJ17" s="460"/>
      <c r="AK17" s="460"/>
      <c r="AL17" s="56" t="s">
        <v>6</v>
      </c>
      <c r="AM17" s="53"/>
      <c r="AN17" s="53"/>
      <c r="AO17" s="54"/>
      <c r="AP17" s="53"/>
    </row>
    <row r="18" spans="1:43" ht="6" customHeight="1">
      <c r="A18" s="52"/>
      <c r="B18" s="53"/>
      <c r="C18" s="214"/>
      <c r="D18" s="53"/>
      <c r="E18" s="53"/>
      <c r="F18" s="53"/>
      <c r="G18" s="53"/>
      <c r="H18" s="53"/>
      <c r="I18" s="53"/>
      <c r="J18" s="53"/>
      <c r="K18" s="53"/>
      <c r="L18" s="53"/>
      <c r="M18" s="53"/>
      <c r="N18" s="53"/>
      <c r="O18" s="53"/>
      <c r="P18" s="53"/>
      <c r="Q18" s="53"/>
      <c r="R18" s="53"/>
      <c r="S18" s="53"/>
      <c r="T18" s="53"/>
      <c r="U18" s="213"/>
      <c r="V18" s="213"/>
      <c r="W18" s="213"/>
      <c r="X18" s="90"/>
      <c r="Y18" s="90"/>
      <c r="Z18" s="90"/>
      <c r="AA18" s="90"/>
      <c r="AB18" s="90"/>
      <c r="AC18" s="90"/>
      <c r="AD18" s="90"/>
      <c r="AE18" s="90"/>
      <c r="AF18" s="90"/>
      <c r="AG18" s="90"/>
      <c r="AH18" s="90"/>
      <c r="AI18" s="90"/>
      <c r="AJ18" s="90"/>
      <c r="AK18" s="90"/>
      <c r="AL18" s="53"/>
      <c r="AM18" s="53"/>
      <c r="AN18" s="53"/>
      <c r="AO18" s="54"/>
      <c r="AP18" s="53"/>
    </row>
    <row r="19" spans="1:43" ht="15" customHeight="1">
      <c r="A19" s="52"/>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7"/>
      <c r="AL19" s="66" t="s">
        <v>175</v>
      </c>
      <c r="AN19" s="53"/>
      <c r="AO19" s="54"/>
      <c r="AP19" s="53"/>
    </row>
    <row r="20" spans="1:43" ht="15" customHeight="1">
      <c r="A20" s="97"/>
      <c r="B20" s="581" t="s">
        <v>199</v>
      </c>
      <c r="C20" s="615"/>
      <c r="D20" s="615"/>
      <c r="E20" s="615"/>
      <c r="F20" s="619" t="str">
        <f>IF('(イ)-②入力表'!$C$15="","",'(イ)-②入力表'!$C$15)</f>
        <v/>
      </c>
      <c r="G20" s="620"/>
      <c r="H20" s="620"/>
      <c r="I20" s="620"/>
      <c r="J20" s="621" t="str">
        <f>IF('(イ)-②入力表'!$C$16="","",'(イ)-②入力表'!$C$16)</f>
        <v/>
      </c>
      <c r="K20" s="622"/>
      <c r="L20" s="622"/>
      <c r="M20" s="622"/>
      <c r="N20" s="622"/>
      <c r="O20" s="622"/>
      <c r="P20" s="622"/>
      <c r="Q20" s="622"/>
      <c r="R20" s="622"/>
      <c r="S20" s="622"/>
      <c r="T20" s="622"/>
      <c r="U20" s="622"/>
      <c r="V20" s="622"/>
      <c r="W20" s="622"/>
      <c r="X20" s="622"/>
      <c r="Y20" s="227" t="str">
        <f>IF(J20="","業(注2)を営んでいるが、下記のとおり、","(注2)を営んでいるが、下記のとおり、")</f>
        <v>業(注2)を営んでいるが、下記のとおり、</v>
      </c>
      <c r="Z20" s="227"/>
      <c r="AA20" s="227"/>
      <c r="AB20" s="227"/>
      <c r="AC20" s="227"/>
      <c r="AD20" s="227"/>
      <c r="AE20" s="227"/>
      <c r="AF20" s="227"/>
      <c r="AG20" s="227"/>
      <c r="AH20" s="227"/>
      <c r="AI20" s="227"/>
      <c r="AJ20" s="227"/>
      <c r="AK20" s="227"/>
      <c r="AL20" s="227"/>
      <c r="AM20" s="227"/>
      <c r="AN20" s="221"/>
      <c r="AO20" s="95"/>
      <c r="AP20" s="53"/>
    </row>
    <row r="21" spans="1:43" ht="15" customHeight="1">
      <c r="A21" s="97"/>
      <c r="B21" s="623" t="s">
        <v>200</v>
      </c>
      <c r="C21" s="624"/>
      <c r="D21" s="624"/>
      <c r="E21" s="624"/>
      <c r="F21" s="624"/>
      <c r="G21" s="624"/>
      <c r="H21" s="624"/>
      <c r="I21" s="624"/>
      <c r="J21" s="221" t="s">
        <v>202</v>
      </c>
      <c r="N21" s="221"/>
      <c r="P21" s="221"/>
      <c r="Q21" s="221"/>
      <c r="R21" s="221"/>
      <c r="S21" s="221"/>
      <c r="T21" s="221"/>
      <c r="U21" s="221"/>
      <c r="V21" s="221"/>
      <c r="W21" s="221"/>
      <c r="X21" s="221"/>
      <c r="Y21" s="221"/>
      <c r="Z21" s="221"/>
      <c r="AA21" s="221"/>
      <c r="AB21" s="221"/>
      <c r="AC21" s="221"/>
      <c r="AD21" s="221"/>
      <c r="AE21" s="221"/>
      <c r="AF21" s="221"/>
      <c r="AG21" s="221"/>
      <c r="AH21" s="221"/>
      <c r="AI21" s="221"/>
      <c r="AJ21" s="53"/>
      <c r="AK21" s="53"/>
      <c r="AL21" s="53"/>
      <c r="AM21" s="53"/>
      <c r="AO21" s="54"/>
    </row>
    <row r="22" spans="1:43" ht="15" customHeight="1">
      <c r="A22" s="97"/>
      <c r="B22" s="221" t="s">
        <v>201</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96"/>
      <c r="AO22" s="95"/>
      <c r="AP22" s="53"/>
    </row>
    <row r="23" spans="1:43" ht="15" customHeight="1">
      <c r="A23" s="97"/>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95"/>
      <c r="AP23" s="53"/>
    </row>
    <row r="24" spans="1:43" ht="15" customHeight="1">
      <c r="A24" s="147"/>
      <c r="B24" s="572" t="s">
        <v>9</v>
      </c>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148"/>
    </row>
    <row r="25" spans="1:43" ht="15" customHeight="1">
      <c r="A25" s="97"/>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95"/>
    </row>
    <row r="26" spans="1:43" ht="15" customHeight="1">
      <c r="A26" s="97" t="s">
        <v>10</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95"/>
      <c r="AP26" s="53"/>
    </row>
    <row r="27" spans="1:43" ht="6" customHeight="1">
      <c r="A27" s="149"/>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95"/>
    </row>
    <row r="28" spans="1:43" ht="15" customHeight="1">
      <c r="A28" s="149"/>
      <c r="B28" s="221"/>
      <c r="C28" s="221"/>
      <c r="D28" s="221"/>
      <c r="E28" s="221"/>
      <c r="F28" s="572" t="s">
        <v>11</v>
      </c>
      <c r="G28" s="572"/>
      <c r="H28" s="572"/>
      <c r="I28" s="572" t="s">
        <v>12</v>
      </c>
      <c r="J28" s="573">
        <v>100</v>
      </c>
      <c r="K28" s="573"/>
      <c r="L28" s="573"/>
      <c r="M28" s="221"/>
      <c r="N28" s="221"/>
      <c r="O28" s="221"/>
      <c r="P28" s="221"/>
      <c r="Q28" s="221"/>
      <c r="R28" s="221"/>
      <c r="S28" s="221"/>
      <c r="T28" s="221"/>
      <c r="U28" s="221"/>
      <c r="V28" s="103" t="s">
        <v>203</v>
      </c>
      <c r="W28" s="103"/>
      <c r="X28" s="103"/>
      <c r="Y28" s="103"/>
      <c r="Z28" s="103"/>
      <c r="AA28" s="103"/>
      <c r="AB28" s="103"/>
      <c r="AC28" s="103"/>
      <c r="AD28" s="103"/>
      <c r="AE28" s="103"/>
      <c r="AF28" s="103"/>
      <c r="AG28" s="574" t="str">
        <f>IF($U$188="","",$U$188)</f>
        <v/>
      </c>
      <c r="AH28" s="574"/>
      <c r="AI28" s="574"/>
      <c r="AJ28" s="574"/>
      <c r="AK28" s="103" t="s">
        <v>187</v>
      </c>
      <c r="AL28" s="103"/>
      <c r="AM28" s="103"/>
      <c r="AN28" s="103"/>
      <c r="AO28" s="95"/>
      <c r="AQ28" s="72" t="str">
        <f>IF($H$186&gt;$AB$186,"※認定不可、売上高が前年同期に比べ増加しています！",IF($U$188&lt;5,"※認定不可、売上高が前年同期間に比べ5%以上減少していません！",""))</f>
        <v/>
      </c>
    </row>
    <row r="29" spans="1:43" ht="6" customHeight="1">
      <c r="A29" s="149"/>
      <c r="B29" s="221"/>
      <c r="C29" s="221"/>
      <c r="D29" s="221"/>
      <c r="E29" s="221"/>
      <c r="F29" s="228"/>
      <c r="G29" s="228"/>
      <c r="H29" s="228"/>
      <c r="I29" s="572"/>
      <c r="J29" s="573"/>
      <c r="K29" s="573"/>
      <c r="L29" s="573"/>
      <c r="M29" s="221"/>
      <c r="N29" s="221"/>
      <c r="O29" s="221"/>
      <c r="P29" s="221"/>
      <c r="Q29" s="221"/>
      <c r="R29" s="221"/>
      <c r="S29" s="221"/>
      <c r="T29" s="221"/>
      <c r="U29" s="221"/>
      <c r="V29" s="221"/>
      <c r="W29" s="221"/>
      <c r="X29" s="221"/>
      <c r="Y29" s="221"/>
      <c r="Z29" s="221"/>
      <c r="AA29" s="221"/>
      <c r="AB29" s="221"/>
      <c r="AC29" s="221"/>
      <c r="AD29" s="221"/>
      <c r="AE29" s="221"/>
      <c r="AF29" s="221"/>
      <c r="AG29" s="150"/>
      <c r="AH29" s="150"/>
      <c r="AI29" s="150"/>
      <c r="AJ29" s="150"/>
      <c r="AK29" s="221"/>
      <c r="AL29" s="221"/>
      <c r="AM29" s="221"/>
      <c r="AN29" s="221"/>
      <c r="AO29" s="95"/>
    </row>
    <row r="30" spans="1:43" ht="6" customHeight="1">
      <c r="A30" s="149"/>
      <c r="B30" s="221"/>
      <c r="C30" s="221"/>
      <c r="D30" s="221"/>
      <c r="E30" s="221"/>
      <c r="F30" s="220"/>
      <c r="G30" s="220"/>
      <c r="H30" s="220"/>
      <c r="I30" s="572"/>
      <c r="J30" s="573"/>
      <c r="K30" s="573"/>
      <c r="L30" s="573"/>
      <c r="M30" s="221"/>
      <c r="N30" s="221"/>
      <c r="O30" s="221"/>
      <c r="P30" s="221"/>
      <c r="Q30" s="221"/>
      <c r="R30" s="221"/>
      <c r="S30" s="221"/>
      <c r="T30" s="221"/>
      <c r="U30" s="221"/>
      <c r="V30" s="221"/>
      <c r="W30" s="221"/>
      <c r="X30" s="221"/>
      <c r="Y30" s="221"/>
      <c r="Z30" s="221"/>
      <c r="AA30" s="221"/>
      <c r="AB30" s="221"/>
      <c r="AC30" s="221"/>
      <c r="AD30" s="221"/>
      <c r="AE30" s="221"/>
      <c r="AF30" s="221"/>
      <c r="AG30" s="150"/>
      <c r="AH30" s="150"/>
      <c r="AI30" s="150"/>
      <c r="AJ30" s="150"/>
      <c r="AK30" s="221"/>
      <c r="AL30" s="221"/>
      <c r="AM30" s="221"/>
      <c r="AN30" s="221"/>
      <c r="AO30" s="95"/>
    </row>
    <row r="31" spans="1:43" ht="15" customHeight="1">
      <c r="A31" s="149"/>
      <c r="B31" s="227"/>
      <c r="C31" s="221"/>
      <c r="D31" s="221"/>
      <c r="E31" s="221"/>
      <c r="F31" s="221"/>
      <c r="G31" s="221" t="s">
        <v>13</v>
      </c>
      <c r="H31" s="221"/>
      <c r="I31" s="572"/>
      <c r="J31" s="573"/>
      <c r="K31" s="573"/>
      <c r="L31" s="573"/>
      <c r="M31" s="221"/>
      <c r="N31" s="221"/>
      <c r="O31" s="221"/>
      <c r="P31" s="221"/>
      <c r="Q31" s="221"/>
      <c r="R31" s="221"/>
      <c r="S31" s="221"/>
      <c r="T31" s="221"/>
      <c r="U31" s="221"/>
      <c r="V31" s="103" t="s">
        <v>204</v>
      </c>
      <c r="W31" s="103"/>
      <c r="X31" s="103"/>
      <c r="Y31" s="103"/>
      <c r="Z31" s="103"/>
      <c r="AA31" s="103"/>
      <c r="AB31" s="103"/>
      <c r="AC31" s="103"/>
      <c r="AD31" s="103"/>
      <c r="AE31" s="103"/>
      <c r="AF31" s="103"/>
      <c r="AG31" s="574" t="str">
        <f>IF($U$198="","",$U$198)</f>
        <v/>
      </c>
      <c r="AH31" s="574"/>
      <c r="AI31" s="574"/>
      <c r="AJ31" s="574"/>
      <c r="AK31" s="103" t="s">
        <v>187</v>
      </c>
      <c r="AL31" s="103"/>
      <c r="AM31" s="103"/>
      <c r="AN31" s="103"/>
      <c r="AO31" s="95"/>
      <c r="AQ31" s="72" t="str">
        <f>IF($H$196&gt;$AB$196,"※認定不可、売上高が前年同期に比べ増加しています！",IF($U$198&lt;5,"※認定不可、売上高が前年同期間に比べ5%以上減少していません！",""))</f>
        <v/>
      </c>
    </row>
    <row r="32" spans="1:43" ht="15" customHeight="1">
      <c r="A32" s="97"/>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95"/>
    </row>
    <row r="33" spans="1:43" ht="15" customHeight="1">
      <c r="A33" s="97"/>
      <c r="B33" s="221"/>
      <c r="C33" s="221"/>
      <c r="D33" s="221"/>
      <c r="E33" s="227" t="s">
        <v>195</v>
      </c>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95"/>
      <c r="AP33" s="53"/>
      <c r="AQ33" s="53"/>
    </row>
    <row r="34" spans="1:43" ht="6" customHeight="1">
      <c r="A34" s="97"/>
      <c r="B34" s="221"/>
      <c r="C34" s="221"/>
      <c r="D34" s="221"/>
      <c r="E34" s="227"/>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95"/>
      <c r="AP34" s="53"/>
      <c r="AQ34" s="53"/>
    </row>
    <row r="35" spans="1:43" ht="15" customHeight="1">
      <c r="A35" s="97"/>
      <c r="B35" s="221"/>
      <c r="C35" s="221"/>
      <c r="D35" s="221"/>
      <c r="E35" s="221"/>
      <c r="F35" s="221"/>
      <c r="G35" s="221"/>
      <c r="H35" s="221"/>
      <c r="I35" s="221"/>
      <c r="J35" s="221"/>
      <c r="K35" s="221"/>
      <c r="L35" s="221"/>
      <c r="M35" s="221"/>
      <c r="N35" s="221"/>
      <c r="O35" s="221"/>
      <c r="P35" s="221"/>
      <c r="Q35" s="221"/>
      <c r="R35" s="221"/>
      <c r="S35" s="221"/>
      <c r="T35" s="221"/>
      <c r="U35" s="221"/>
      <c r="V35" s="106" t="s">
        <v>205</v>
      </c>
      <c r="W35" s="107"/>
      <c r="X35" s="107"/>
      <c r="Y35" s="107"/>
      <c r="Z35" s="107"/>
      <c r="AA35" s="107"/>
      <c r="AB35" s="107"/>
      <c r="AC35" s="107"/>
      <c r="AD35" s="107"/>
      <c r="AE35" s="107"/>
      <c r="AF35" s="107"/>
      <c r="AG35" s="575" t="str">
        <f>IF($H$186="","",$H$186)</f>
        <v/>
      </c>
      <c r="AH35" s="575"/>
      <c r="AI35" s="575"/>
      <c r="AJ35" s="575"/>
      <c r="AK35" s="575"/>
      <c r="AL35" s="575"/>
      <c r="AM35" s="575"/>
      <c r="AN35" s="103" t="s">
        <v>15</v>
      </c>
      <c r="AO35" s="95"/>
      <c r="AP35" s="53"/>
    </row>
    <row r="36" spans="1:43" ht="6" customHeight="1">
      <c r="A36" s="97"/>
      <c r="B36" s="221"/>
      <c r="C36" s="221"/>
      <c r="D36" s="221"/>
      <c r="E36" s="221"/>
      <c r="F36" s="221"/>
      <c r="G36" s="221"/>
      <c r="H36" s="221"/>
      <c r="I36" s="221"/>
      <c r="J36" s="221"/>
      <c r="K36" s="221"/>
      <c r="L36" s="221"/>
      <c r="M36" s="221"/>
      <c r="N36" s="221"/>
      <c r="O36" s="221"/>
      <c r="P36" s="221"/>
      <c r="Q36" s="221"/>
      <c r="R36" s="221"/>
      <c r="S36" s="221"/>
      <c r="T36" s="221"/>
      <c r="U36" s="221"/>
      <c r="V36" s="108"/>
      <c r="W36" s="109"/>
      <c r="X36" s="109"/>
      <c r="Y36" s="109"/>
      <c r="Z36" s="109"/>
      <c r="AA36" s="109"/>
      <c r="AB36" s="109"/>
      <c r="AC36" s="109"/>
      <c r="AD36" s="109"/>
      <c r="AE36" s="109"/>
      <c r="AF36" s="109"/>
      <c r="AG36" s="151"/>
      <c r="AH36" s="151"/>
      <c r="AI36" s="151"/>
      <c r="AJ36" s="151"/>
      <c r="AK36" s="151"/>
      <c r="AL36" s="151"/>
      <c r="AM36" s="151"/>
      <c r="AN36" s="221"/>
      <c r="AO36" s="95"/>
      <c r="AP36" s="53"/>
    </row>
    <row r="37" spans="1:43" ht="15" customHeight="1">
      <c r="A37" s="97"/>
      <c r="B37" s="221"/>
      <c r="C37" s="221"/>
      <c r="D37" s="221"/>
      <c r="E37" s="221"/>
      <c r="F37" s="221"/>
      <c r="G37" s="221"/>
      <c r="H37" s="221"/>
      <c r="I37" s="221"/>
      <c r="J37" s="221"/>
      <c r="K37" s="221"/>
      <c r="L37" s="221"/>
      <c r="M37" s="221"/>
      <c r="N37" s="221"/>
      <c r="O37" s="221"/>
      <c r="P37" s="221"/>
      <c r="Q37" s="221"/>
      <c r="R37" s="221"/>
      <c r="S37" s="221"/>
      <c r="T37" s="221"/>
      <c r="U37" s="221"/>
      <c r="V37" s="106" t="s">
        <v>207</v>
      </c>
      <c r="W37" s="107"/>
      <c r="X37" s="107"/>
      <c r="Y37" s="107"/>
      <c r="Z37" s="107"/>
      <c r="AA37" s="107"/>
      <c r="AB37" s="107"/>
      <c r="AC37" s="107"/>
      <c r="AD37" s="107"/>
      <c r="AE37" s="107"/>
      <c r="AF37" s="107"/>
      <c r="AG37" s="575" t="str">
        <f>IF($H$196="","",$H$196)</f>
        <v/>
      </c>
      <c r="AH37" s="575"/>
      <c r="AI37" s="575"/>
      <c r="AJ37" s="575"/>
      <c r="AK37" s="575"/>
      <c r="AL37" s="575"/>
      <c r="AM37" s="575"/>
      <c r="AN37" s="103" t="s">
        <v>15</v>
      </c>
      <c r="AO37" s="95"/>
      <c r="AP37" s="53"/>
    </row>
    <row r="38" spans="1:43" ht="15" customHeight="1">
      <c r="A38" s="97"/>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95"/>
      <c r="AP38" s="53"/>
    </row>
    <row r="39" spans="1:43" ht="15" customHeight="1">
      <c r="A39" s="97"/>
      <c r="B39" s="221"/>
      <c r="C39" s="221"/>
      <c r="D39" s="221"/>
      <c r="E39" s="227" t="s">
        <v>196</v>
      </c>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95"/>
      <c r="AP39" s="53"/>
      <c r="AQ39" s="53"/>
    </row>
    <row r="40" spans="1:43" ht="6" customHeight="1">
      <c r="A40" s="97"/>
      <c r="B40" s="221"/>
      <c r="C40" s="221"/>
      <c r="D40" s="221"/>
      <c r="E40" s="227"/>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95"/>
      <c r="AP40" s="53"/>
      <c r="AQ40" s="53"/>
    </row>
    <row r="41" spans="1:43" ht="15" customHeight="1">
      <c r="A41" s="97"/>
      <c r="B41" s="152"/>
      <c r="C41" s="221"/>
      <c r="D41" s="221"/>
      <c r="E41" s="221"/>
      <c r="F41" s="221"/>
      <c r="G41" s="221"/>
      <c r="H41" s="221"/>
      <c r="I41" s="221"/>
      <c r="J41" s="221"/>
      <c r="K41" s="221"/>
      <c r="L41" s="221"/>
      <c r="M41" s="221"/>
      <c r="N41" s="221"/>
      <c r="O41" s="221"/>
      <c r="P41" s="221"/>
      <c r="Q41" s="221"/>
      <c r="R41" s="221"/>
      <c r="S41" s="221"/>
      <c r="T41" s="221"/>
      <c r="U41" s="221"/>
      <c r="V41" s="106" t="s">
        <v>208</v>
      </c>
      <c r="W41" s="107"/>
      <c r="X41" s="107"/>
      <c r="Y41" s="107"/>
      <c r="Z41" s="107"/>
      <c r="AA41" s="107"/>
      <c r="AB41" s="107"/>
      <c r="AC41" s="107"/>
      <c r="AD41" s="107"/>
      <c r="AE41" s="107"/>
      <c r="AF41" s="107"/>
      <c r="AG41" s="575" t="str">
        <f>IF($AB$186="","",$AB$186)</f>
        <v/>
      </c>
      <c r="AH41" s="575"/>
      <c r="AI41" s="575"/>
      <c r="AJ41" s="575"/>
      <c r="AK41" s="575"/>
      <c r="AL41" s="575"/>
      <c r="AM41" s="575"/>
      <c r="AN41" s="103" t="s">
        <v>15</v>
      </c>
      <c r="AO41" s="95"/>
    </row>
    <row r="42" spans="1:43" ht="6" customHeight="1">
      <c r="A42" s="97"/>
      <c r="B42" s="152"/>
      <c r="C42" s="221"/>
      <c r="D42" s="221"/>
      <c r="E42" s="221"/>
      <c r="F42" s="221"/>
      <c r="G42" s="221"/>
      <c r="H42" s="221"/>
      <c r="I42" s="221"/>
      <c r="J42" s="221"/>
      <c r="K42" s="221"/>
      <c r="L42" s="221"/>
      <c r="M42" s="221"/>
      <c r="N42" s="221"/>
      <c r="O42" s="221"/>
      <c r="P42" s="221"/>
      <c r="Q42" s="221"/>
      <c r="R42" s="221"/>
      <c r="S42" s="221"/>
      <c r="T42" s="221"/>
      <c r="U42" s="221"/>
      <c r="V42" s="108"/>
      <c r="W42" s="109"/>
      <c r="X42" s="109"/>
      <c r="Y42" s="109"/>
      <c r="Z42" s="109"/>
      <c r="AA42" s="109"/>
      <c r="AB42" s="109"/>
      <c r="AC42" s="109"/>
      <c r="AD42" s="109"/>
      <c r="AE42" s="109"/>
      <c r="AF42" s="109"/>
      <c r="AG42" s="151"/>
      <c r="AH42" s="151"/>
      <c r="AI42" s="151"/>
      <c r="AJ42" s="151"/>
      <c r="AK42" s="151"/>
      <c r="AL42" s="151"/>
      <c r="AM42" s="151"/>
      <c r="AN42" s="221"/>
      <c r="AO42" s="95"/>
    </row>
    <row r="43" spans="1:43" ht="15" customHeight="1">
      <c r="A43" s="97"/>
      <c r="B43" s="152"/>
      <c r="C43" s="221"/>
      <c r="D43" s="221"/>
      <c r="E43" s="221"/>
      <c r="F43" s="221"/>
      <c r="G43" s="221"/>
      <c r="H43" s="221"/>
      <c r="I43" s="221"/>
      <c r="J43" s="221"/>
      <c r="K43" s="221"/>
      <c r="L43" s="221"/>
      <c r="M43" s="221"/>
      <c r="N43" s="221"/>
      <c r="O43" s="221"/>
      <c r="P43" s="221"/>
      <c r="Q43" s="221"/>
      <c r="R43" s="221"/>
      <c r="S43" s="221"/>
      <c r="T43" s="221"/>
      <c r="U43" s="221"/>
      <c r="V43" s="106" t="s">
        <v>206</v>
      </c>
      <c r="W43" s="107"/>
      <c r="X43" s="107"/>
      <c r="Y43" s="107"/>
      <c r="Z43" s="107"/>
      <c r="AA43" s="107"/>
      <c r="AB43" s="107"/>
      <c r="AC43" s="107"/>
      <c r="AD43" s="107"/>
      <c r="AE43" s="107"/>
      <c r="AF43" s="107"/>
      <c r="AG43" s="575" t="str">
        <f>IF($AB$196="","",$AB$196)</f>
        <v/>
      </c>
      <c r="AH43" s="575"/>
      <c r="AI43" s="575"/>
      <c r="AJ43" s="575"/>
      <c r="AK43" s="575"/>
      <c r="AL43" s="575"/>
      <c r="AM43" s="575"/>
      <c r="AN43" s="103" t="s">
        <v>15</v>
      </c>
      <c r="AO43" s="95"/>
    </row>
    <row r="44" spans="1:43" ht="15" customHeight="1">
      <c r="A44" s="97"/>
      <c r="B44" s="152"/>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95"/>
    </row>
    <row r="45" spans="1:43" s="219" customFormat="1" ht="15" customHeight="1">
      <c r="A45" s="576" t="s">
        <v>211</v>
      </c>
      <c r="B45" s="577"/>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7"/>
      <c r="AL45" s="577"/>
      <c r="AM45" s="577"/>
      <c r="AN45" s="577"/>
      <c r="AO45" s="577"/>
      <c r="AP45" s="221"/>
    </row>
    <row r="46" spans="1:43" s="219" customFormat="1" ht="15" customHeight="1">
      <c r="A46" s="153" t="s">
        <v>212</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row>
    <row r="47" spans="1:43" s="219" customFormat="1" ht="15" customHeight="1">
      <c r="A47" s="153" t="s">
        <v>237</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row>
    <row r="48" spans="1:43" s="219" customFormat="1" ht="15" customHeight="1">
      <c r="A48" s="153" t="s">
        <v>238</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row>
    <row r="49" spans="1:42" s="219" customFormat="1" ht="15" customHeight="1">
      <c r="A49" s="153" t="s">
        <v>16</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row>
    <row r="50" spans="1:42" s="219" customFormat="1" ht="30" customHeight="1">
      <c r="A50" s="566" t="s">
        <v>20</v>
      </c>
      <c r="B50" s="566"/>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566"/>
      <c r="AM50" s="566"/>
      <c r="AN50" s="566"/>
      <c r="AO50" s="154"/>
    </row>
    <row r="51" spans="1:42" s="219" customFormat="1" ht="6" customHeight="1">
      <c r="A51" s="221"/>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row>
    <row r="52" spans="1:42" s="219" customFormat="1" ht="15" customHeight="1">
      <c r="A52" s="567"/>
      <c r="B52" s="568"/>
      <c r="C52" s="569" t="s">
        <v>21</v>
      </c>
      <c r="D52" s="569"/>
      <c r="E52" s="569"/>
      <c r="F52" s="569"/>
      <c r="G52" s="569"/>
      <c r="H52" s="570"/>
      <c r="I52" s="570"/>
      <c r="J52" s="570"/>
      <c r="K52" s="570"/>
      <c r="L52" s="223" t="s">
        <v>22</v>
      </c>
    </row>
    <row r="53" spans="1:42" s="219" customFormat="1" ht="6" customHeight="1">
      <c r="L53" s="114"/>
    </row>
    <row r="54" spans="1:42" s="219" customFormat="1" ht="15" customHeight="1">
      <c r="B54" s="571" t="s">
        <v>23</v>
      </c>
      <c r="C54" s="571"/>
      <c r="D54" s="571"/>
      <c r="E54" s="571"/>
      <c r="F54" s="571"/>
      <c r="G54" s="571"/>
      <c r="H54" s="571"/>
      <c r="I54" s="571"/>
      <c r="J54" s="571"/>
      <c r="K54" s="571"/>
      <c r="L54" s="571"/>
      <c r="M54" s="570"/>
    </row>
    <row r="55" spans="1:42" s="219" customFormat="1" ht="6" customHeight="1"/>
    <row r="56" spans="1:42" s="219" customFormat="1" ht="15" customHeight="1">
      <c r="B56" s="219" t="s">
        <v>24</v>
      </c>
    </row>
    <row r="57" spans="1:42" s="219" customFormat="1" ht="6" customHeight="1"/>
    <row r="58" spans="1:42" s="219" customFormat="1" ht="15" customHeight="1">
      <c r="A58" s="218" t="s">
        <v>25</v>
      </c>
      <c r="B58" s="103"/>
      <c r="C58" s="103"/>
      <c r="D58" s="103"/>
      <c r="E58" s="103"/>
      <c r="F58" s="103"/>
      <c r="G58" s="103"/>
      <c r="H58" s="103"/>
      <c r="I58" s="103"/>
      <c r="J58" s="103"/>
      <c r="K58" s="578" t="s">
        <v>26</v>
      </c>
      <c r="L58" s="578"/>
      <c r="M58" s="578"/>
      <c r="N58" s="578"/>
      <c r="O58" s="578"/>
      <c r="P58" s="578"/>
      <c r="Q58" s="578"/>
      <c r="R58" s="578"/>
      <c r="S58" s="578"/>
      <c r="T58" s="578"/>
      <c r="U58" s="578"/>
      <c r="V58" s="578"/>
      <c r="W58" s="578"/>
      <c r="X58" s="579" t="s">
        <v>27</v>
      </c>
      <c r="Y58" s="579"/>
      <c r="Z58" s="578" t="s">
        <v>26</v>
      </c>
      <c r="AA58" s="578"/>
      <c r="AB58" s="578"/>
      <c r="AC58" s="578"/>
      <c r="AD58" s="578"/>
      <c r="AE58" s="578"/>
      <c r="AF58" s="578"/>
      <c r="AG58" s="578"/>
      <c r="AH58" s="578"/>
      <c r="AI58" s="578"/>
      <c r="AJ58" s="578"/>
      <c r="AK58" s="578"/>
      <c r="AL58" s="578"/>
      <c r="AM58" s="580" t="s">
        <v>28</v>
      </c>
      <c r="AN58" s="580"/>
      <c r="AO58" s="221"/>
    </row>
    <row r="59" spans="1:42" s="219" customFormat="1" ht="15" customHeight="1">
      <c r="A59" s="115"/>
    </row>
    <row r="60" spans="1:42" s="219" customFormat="1" ht="15" customHeight="1">
      <c r="AA60" s="570" t="s">
        <v>29</v>
      </c>
      <c r="AB60" s="570"/>
      <c r="AC60" s="570"/>
      <c r="AD60" s="570"/>
      <c r="AE60" s="570"/>
      <c r="AF60" s="570"/>
      <c r="AG60" s="570"/>
      <c r="AH60" s="570"/>
      <c r="AI60" s="570"/>
      <c r="AJ60" s="570"/>
      <c r="AK60" s="570"/>
      <c r="AL60" s="570"/>
    </row>
    <row r="61" spans="1:42" s="219" customFormat="1" ht="15" customHeight="1"/>
    <row r="62" spans="1:42" ht="15" customHeight="1">
      <c r="V62" s="616" t="s">
        <v>0</v>
      </c>
      <c r="W62" s="650"/>
      <c r="X62" s="650"/>
      <c r="Y62" s="650"/>
      <c r="Z62" s="650"/>
      <c r="AA62" s="650"/>
      <c r="AB62" s="650"/>
      <c r="AC62" s="650"/>
      <c r="AD62" s="650"/>
      <c r="AE62" s="650"/>
      <c r="AF62" s="650"/>
      <c r="AG62" s="650"/>
      <c r="AH62" s="650"/>
      <c r="AI62" s="650"/>
      <c r="AJ62" s="650"/>
      <c r="AK62" s="650"/>
      <c r="AL62" s="650"/>
      <c r="AM62" s="650"/>
      <c r="AN62" s="651"/>
    </row>
    <row r="63" spans="1:42" ht="30" customHeight="1">
      <c r="B63" s="142"/>
      <c r="C63" s="57"/>
      <c r="D63" s="57"/>
      <c r="E63" s="53"/>
      <c r="F63" s="53"/>
      <c r="G63" s="53"/>
      <c r="H63" s="53"/>
      <c r="I63" s="53"/>
      <c r="J63" s="53"/>
      <c r="K63" s="53"/>
      <c r="L63" s="53"/>
      <c r="M63" s="53"/>
      <c r="N63" s="53"/>
      <c r="O63" s="142"/>
      <c r="P63" s="57"/>
      <c r="Q63" s="57"/>
      <c r="R63" s="53"/>
      <c r="S63" s="53"/>
      <c r="T63" s="53"/>
      <c r="U63" s="53"/>
      <c r="V63" s="527"/>
      <c r="W63" s="654"/>
      <c r="X63" s="654"/>
      <c r="Y63" s="654"/>
      <c r="Z63" s="654"/>
      <c r="AA63" s="654"/>
      <c r="AB63" s="562"/>
      <c r="AC63" s="562"/>
      <c r="AD63" s="562"/>
      <c r="AE63" s="562"/>
      <c r="AF63" s="562"/>
      <c r="AG63" s="562"/>
      <c r="AH63" s="562"/>
      <c r="AI63" s="562"/>
      <c r="AJ63" s="562"/>
      <c r="AK63" s="562"/>
      <c r="AL63" s="562"/>
      <c r="AM63" s="562"/>
      <c r="AN63" s="653"/>
    </row>
    <row r="64" spans="1:42" ht="6" customHeight="1">
      <c r="B64" s="57"/>
      <c r="C64" s="57"/>
      <c r="D64" s="57"/>
      <c r="E64" s="143"/>
      <c r="F64" s="143"/>
      <c r="G64" s="143"/>
      <c r="H64" s="143"/>
      <c r="I64" s="143"/>
      <c r="J64" s="143"/>
      <c r="K64" s="143"/>
      <c r="L64" s="143"/>
      <c r="M64" s="143"/>
      <c r="N64" s="143"/>
      <c r="O64" s="57"/>
      <c r="P64" s="57"/>
      <c r="Q64" s="57"/>
      <c r="R64" s="143"/>
      <c r="S64" s="143"/>
      <c r="T64" s="143"/>
      <c r="U64" s="143"/>
      <c r="V64" s="143"/>
      <c r="W64" s="143"/>
      <c r="X64" s="143"/>
      <c r="Y64" s="143"/>
      <c r="Z64" s="143"/>
      <c r="AA64" s="143"/>
      <c r="AB64" s="57"/>
      <c r="AC64" s="57"/>
      <c r="AD64" s="57"/>
      <c r="AE64" s="143"/>
      <c r="AF64" s="143"/>
      <c r="AG64" s="143"/>
      <c r="AH64" s="143"/>
      <c r="AI64" s="143"/>
      <c r="AJ64" s="143"/>
      <c r="AK64" s="143"/>
      <c r="AL64" s="143"/>
      <c r="AM64" s="143"/>
      <c r="AN64" s="143"/>
    </row>
    <row r="65" spans="1:42" ht="15" customHeight="1">
      <c r="B65" s="211" t="s">
        <v>50</v>
      </c>
    </row>
    <row r="66" spans="1:42" ht="6" customHeight="1"/>
    <row r="67" spans="1:42" ht="6" customHeight="1">
      <c r="A67" s="144"/>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6"/>
    </row>
    <row r="68" spans="1:42" ht="15" customHeight="1">
      <c r="A68" s="52"/>
      <c r="B68" s="448" t="s">
        <v>198</v>
      </c>
      <c r="C68" s="448"/>
      <c r="D68" s="448"/>
      <c r="E68" s="448"/>
      <c r="F68" s="448"/>
      <c r="G68" s="448"/>
      <c r="H68" s="448"/>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54"/>
    </row>
    <row r="69" spans="1:42" ht="15" customHeight="1">
      <c r="A69" s="52"/>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54"/>
    </row>
    <row r="70" spans="1:42" ht="15" customHeight="1">
      <c r="A70" s="52"/>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00" t="str">
        <f>IF('(イ)-②入力表'!$AF$3="","令和　　　年　　　月　　　日",'(イ)-②入力表'!$AF$3)</f>
        <v>　　　年　　　月　　　日</v>
      </c>
      <c r="AB70" s="500"/>
      <c r="AC70" s="500"/>
      <c r="AD70" s="500"/>
      <c r="AE70" s="500"/>
      <c r="AF70" s="500"/>
      <c r="AG70" s="500"/>
      <c r="AH70" s="500"/>
      <c r="AI70" s="500"/>
      <c r="AJ70" s="500"/>
      <c r="AK70" s="500"/>
      <c r="AL70" s="500"/>
      <c r="AM70" s="53"/>
      <c r="AN70" s="53"/>
      <c r="AO70" s="54"/>
      <c r="AP70" s="53"/>
    </row>
    <row r="71" spans="1:42" ht="6" customHeight="1">
      <c r="A71" s="52"/>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4"/>
      <c r="AP71" s="53"/>
    </row>
    <row r="72" spans="1:42" ht="15" customHeight="1">
      <c r="A72" s="52"/>
      <c r="B72" s="53" t="s">
        <v>1</v>
      </c>
      <c r="C72" s="53" t="s">
        <v>2</v>
      </c>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4"/>
      <c r="AP72" s="53"/>
    </row>
    <row r="73" spans="1:42" ht="6" customHeight="1">
      <c r="A73" s="52"/>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4"/>
      <c r="AP73" s="53"/>
    </row>
    <row r="74" spans="1:42" ht="15" customHeight="1">
      <c r="A74" s="52"/>
      <c r="B74" s="53"/>
      <c r="C74" s="53"/>
      <c r="D74" s="53"/>
      <c r="E74" s="53"/>
      <c r="F74" s="214"/>
      <c r="G74" s="53"/>
      <c r="H74" s="53"/>
      <c r="I74" s="53"/>
      <c r="J74" s="53"/>
      <c r="K74" s="53"/>
      <c r="L74" s="53"/>
      <c r="M74" s="53"/>
      <c r="N74" s="53"/>
      <c r="O74" s="53"/>
      <c r="P74" s="53"/>
      <c r="Q74" s="53"/>
      <c r="R74" s="53"/>
      <c r="S74" s="53"/>
      <c r="T74" s="53"/>
      <c r="U74" s="448" t="s">
        <v>3</v>
      </c>
      <c r="V74" s="448"/>
      <c r="W74" s="448"/>
      <c r="X74" s="53"/>
      <c r="Y74" s="53"/>
      <c r="Z74" s="53"/>
      <c r="AA74" s="53"/>
      <c r="AB74" s="53"/>
      <c r="AC74" s="53"/>
      <c r="AD74" s="53"/>
      <c r="AE74" s="53"/>
      <c r="AF74" s="53"/>
      <c r="AG74" s="53"/>
      <c r="AH74" s="53"/>
      <c r="AI74" s="53"/>
      <c r="AJ74" s="53"/>
      <c r="AK74" s="53"/>
      <c r="AL74" s="53"/>
      <c r="AM74" s="53"/>
      <c r="AN74" s="53"/>
      <c r="AO74" s="54"/>
      <c r="AP74" s="53"/>
    </row>
    <row r="75" spans="1:42" ht="6" customHeight="1">
      <c r="A75" s="52"/>
      <c r="B75" s="53"/>
      <c r="C75" s="53"/>
      <c r="D75" s="53"/>
      <c r="E75" s="53"/>
      <c r="F75" s="89"/>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4"/>
      <c r="AP75" s="53"/>
    </row>
    <row r="76" spans="1:42" ht="15" customHeight="1">
      <c r="A76" s="52"/>
      <c r="B76" s="53"/>
      <c r="C76" s="214"/>
      <c r="D76" s="53"/>
      <c r="E76" s="53"/>
      <c r="F76" s="53"/>
      <c r="G76" s="53"/>
      <c r="H76" s="53"/>
      <c r="I76" s="53"/>
      <c r="J76" s="53"/>
      <c r="K76" s="53"/>
      <c r="L76" s="53"/>
      <c r="M76" s="53"/>
      <c r="N76" s="53"/>
      <c r="O76" s="53"/>
      <c r="P76" s="53"/>
      <c r="Q76" s="53"/>
      <c r="R76" s="53"/>
      <c r="S76" s="53"/>
      <c r="T76" s="53"/>
      <c r="U76" s="449" t="s">
        <v>4</v>
      </c>
      <c r="V76" s="449"/>
      <c r="W76" s="449"/>
      <c r="X76" s="503" t="str">
        <f>IF('(イ)-②入力表'!$D$6="","",'(イ)-②入力表'!$D$6)</f>
        <v/>
      </c>
      <c r="Y76" s="503"/>
      <c r="Z76" s="503"/>
      <c r="AA76" s="503"/>
      <c r="AB76" s="503"/>
      <c r="AC76" s="503"/>
      <c r="AD76" s="503"/>
      <c r="AE76" s="503"/>
      <c r="AF76" s="503"/>
      <c r="AG76" s="503"/>
      <c r="AH76" s="503"/>
      <c r="AI76" s="503"/>
      <c r="AJ76" s="503"/>
      <c r="AK76" s="503"/>
      <c r="AL76" s="503"/>
      <c r="AM76" s="55"/>
      <c r="AN76" s="53"/>
      <c r="AO76" s="54"/>
      <c r="AP76" s="53"/>
    </row>
    <row r="77" spans="1:42" ht="15" customHeight="1">
      <c r="A77" s="52"/>
      <c r="B77" s="53"/>
      <c r="C77" s="53"/>
      <c r="D77" s="53"/>
      <c r="E77" s="53"/>
      <c r="F77" s="89"/>
      <c r="G77" s="53"/>
      <c r="H77" s="53"/>
      <c r="I77" s="53"/>
      <c r="J77" s="53"/>
      <c r="K77" s="53"/>
      <c r="L77" s="53"/>
      <c r="M77" s="53"/>
      <c r="N77" s="53"/>
      <c r="O77" s="53"/>
      <c r="P77" s="53"/>
      <c r="Q77" s="53"/>
      <c r="R77" s="53"/>
      <c r="S77" s="53"/>
      <c r="T77" s="53"/>
      <c r="U77" s="53"/>
      <c r="V77" s="53"/>
      <c r="W77" s="53"/>
      <c r="X77" s="652" t="str">
        <f>IF('(イ)-②入力表'!$D$7="","",'(イ)-②入力表'!$D$7)</f>
        <v/>
      </c>
      <c r="Y77" s="652"/>
      <c r="Z77" s="652"/>
      <c r="AA77" s="652"/>
      <c r="AB77" s="652"/>
      <c r="AC77" s="652"/>
      <c r="AD77" s="652"/>
      <c r="AE77" s="652"/>
      <c r="AF77" s="652"/>
      <c r="AG77" s="652"/>
      <c r="AH77" s="652"/>
      <c r="AI77" s="652"/>
      <c r="AJ77" s="652"/>
      <c r="AK77" s="652"/>
      <c r="AL77" s="652"/>
      <c r="AM77" s="53"/>
      <c r="AN77" s="53"/>
      <c r="AO77" s="54"/>
      <c r="AP77" s="53"/>
    </row>
    <row r="78" spans="1:42" ht="15" customHeight="1">
      <c r="A78" s="52"/>
      <c r="B78" s="53"/>
      <c r="C78" s="214"/>
      <c r="D78" s="53"/>
      <c r="E78" s="53"/>
      <c r="F78" s="53"/>
      <c r="G78" s="53"/>
      <c r="H78" s="53"/>
      <c r="I78" s="53"/>
      <c r="J78" s="53"/>
      <c r="K78" s="53"/>
      <c r="L78" s="53"/>
      <c r="M78" s="53"/>
      <c r="N78" s="53"/>
      <c r="O78" s="53"/>
      <c r="P78" s="53"/>
      <c r="Q78" s="53"/>
      <c r="R78" s="53"/>
      <c r="S78" s="53"/>
      <c r="T78" s="53"/>
      <c r="U78" s="449" t="s">
        <v>5</v>
      </c>
      <c r="V78" s="449"/>
      <c r="W78" s="449"/>
      <c r="X78" s="460" t="str">
        <f>IF('(イ)-②入力表'!$D$8="","",'(イ)-②入力表'!$D$8)</f>
        <v/>
      </c>
      <c r="Y78" s="460"/>
      <c r="Z78" s="460"/>
      <c r="AA78" s="460"/>
      <c r="AB78" s="460"/>
      <c r="AC78" s="460"/>
      <c r="AD78" s="460"/>
      <c r="AE78" s="460"/>
      <c r="AF78" s="460"/>
      <c r="AG78" s="460"/>
      <c r="AH78" s="460"/>
      <c r="AI78" s="460"/>
      <c r="AJ78" s="460"/>
      <c r="AK78" s="460"/>
      <c r="AL78" s="56" t="s">
        <v>6</v>
      </c>
      <c r="AM78" s="53"/>
      <c r="AN78" s="53"/>
      <c r="AO78" s="54"/>
      <c r="AP78" s="53"/>
    </row>
    <row r="79" spans="1:42" ht="6" customHeight="1">
      <c r="A79" s="52"/>
      <c r="B79" s="53"/>
      <c r="C79" s="214"/>
      <c r="D79" s="53"/>
      <c r="E79" s="53"/>
      <c r="F79" s="53"/>
      <c r="G79" s="53"/>
      <c r="H79" s="53"/>
      <c r="I79" s="53"/>
      <c r="J79" s="53"/>
      <c r="K79" s="53"/>
      <c r="L79" s="53"/>
      <c r="M79" s="53"/>
      <c r="N79" s="53"/>
      <c r="O79" s="53"/>
      <c r="P79" s="53"/>
      <c r="Q79" s="53"/>
      <c r="R79" s="53"/>
      <c r="S79" s="53"/>
      <c r="T79" s="53"/>
      <c r="U79" s="213"/>
      <c r="V79" s="213"/>
      <c r="W79" s="213"/>
      <c r="X79" s="90"/>
      <c r="Y79" s="90"/>
      <c r="Z79" s="90"/>
      <c r="AA79" s="90"/>
      <c r="AB79" s="90"/>
      <c r="AC79" s="90"/>
      <c r="AD79" s="90"/>
      <c r="AE79" s="90"/>
      <c r="AF79" s="90"/>
      <c r="AG79" s="90"/>
      <c r="AH79" s="90"/>
      <c r="AI79" s="90"/>
      <c r="AJ79" s="90"/>
      <c r="AK79" s="90"/>
      <c r="AL79" s="53"/>
      <c r="AM79" s="53"/>
      <c r="AN79" s="53"/>
      <c r="AO79" s="54"/>
      <c r="AP79" s="53"/>
    </row>
    <row r="80" spans="1:42" ht="15" customHeight="1">
      <c r="A80" s="52"/>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7"/>
      <c r="AL80" s="66" t="s">
        <v>175</v>
      </c>
      <c r="AN80" s="53"/>
      <c r="AO80" s="54"/>
      <c r="AP80" s="53"/>
    </row>
    <row r="81" spans="1:43" ht="15" customHeight="1">
      <c r="A81" s="97"/>
      <c r="B81" s="581" t="s">
        <v>199</v>
      </c>
      <c r="C81" s="581"/>
      <c r="D81" s="581"/>
      <c r="E81" s="581"/>
      <c r="F81" s="619" t="str">
        <f>IF('(イ)-②入力表'!$C$15="","",'(イ)-②入力表'!$C$15)</f>
        <v/>
      </c>
      <c r="G81" s="619"/>
      <c r="H81" s="619"/>
      <c r="I81" s="619"/>
      <c r="J81" s="621" t="str">
        <f>IF('(イ)-②入力表'!$C$16="","",'(イ)-②入力表'!$C$16)</f>
        <v/>
      </c>
      <c r="K81" s="621"/>
      <c r="L81" s="621"/>
      <c r="M81" s="621"/>
      <c r="N81" s="621"/>
      <c r="O81" s="621"/>
      <c r="P81" s="621"/>
      <c r="Q81" s="621"/>
      <c r="R81" s="621"/>
      <c r="S81" s="621"/>
      <c r="T81" s="621"/>
      <c r="U81" s="621"/>
      <c r="V81" s="621"/>
      <c r="W81" s="621"/>
      <c r="X81" s="621"/>
      <c r="Y81" s="227" t="str">
        <f>IF(J81="","業(注2)を営んでいるが、下記のとおり、","(注2)を営んでいるが、下記のとおり、")</f>
        <v>業(注2)を営んでいるが、下記のとおり、</v>
      </c>
      <c r="Z81" s="227"/>
      <c r="AA81" s="227"/>
      <c r="AB81" s="227"/>
      <c r="AC81" s="227"/>
      <c r="AD81" s="227"/>
      <c r="AE81" s="227"/>
      <c r="AF81" s="227"/>
      <c r="AG81" s="227"/>
      <c r="AH81" s="227"/>
      <c r="AI81" s="227"/>
      <c r="AJ81" s="227"/>
      <c r="AK81" s="227"/>
      <c r="AL81" s="227"/>
      <c r="AM81" s="227"/>
      <c r="AN81" s="221"/>
      <c r="AO81" s="95"/>
      <c r="AP81" s="53"/>
    </row>
    <row r="82" spans="1:43" ht="15" customHeight="1">
      <c r="A82" s="97"/>
      <c r="B82" s="643" t="str">
        <f>IF($B$21="","",$B$21)</f>
        <v>売上高の減少</v>
      </c>
      <c r="C82" s="643"/>
      <c r="D82" s="643"/>
      <c r="E82" s="643"/>
      <c r="F82" s="643"/>
      <c r="G82" s="643"/>
      <c r="H82" s="643"/>
      <c r="I82" s="643"/>
      <c r="J82" s="221" t="s">
        <v>202</v>
      </c>
      <c r="N82" s="221"/>
      <c r="P82" s="221"/>
      <c r="Q82" s="221"/>
      <c r="R82" s="221"/>
      <c r="S82" s="221"/>
      <c r="T82" s="221"/>
      <c r="U82" s="221"/>
      <c r="V82" s="221"/>
      <c r="W82" s="221"/>
      <c r="X82" s="221"/>
      <c r="Y82" s="221"/>
      <c r="Z82" s="221"/>
      <c r="AA82" s="221"/>
      <c r="AB82" s="221"/>
      <c r="AC82" s="221"/>
      <c r="AD82" s="221"/>
      <c r="AE82" s="221"/>
      <c r="AF82" s="221"/>
      <c r="AG82" s="221"/>
      <c r="AH82" s="221"/>
      <c r="AI82" s="221"/>
      <c r="AJ82" s="53"/>
      <c r="AK82" s="53"/>
      <c r="AL82" s="53"/>
      <c r="AM82" s="53"/>
      <c r="AO82" s="54"/>
    </row>
    <row r="83" spans="1:43" ht="15" customHeight="1">
      <c r="A83" s="97"/>
      <c r="B83" s="221" t="s">
        <v>201</v>
      </c>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96"/>
      <c r="AO83" s="95"/>
      <c r="AP83" s="53"/>
    </row>
    <row r="84" spans="1:43" ht="15" customHeight="1">
      <c r="A84" s="97"/>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95"/>
      <c r="AP84" s="53"/>
    </row>
    <row r="85" spans="1:43" ht="15" customHeight="1">
      <c r="A85" s="147"/>
      <c r="B85" s="572" t="s">
        <v>9</v>
      </c>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2"/>
      <c r="AL85" s="572"/>
      <c r="AM85" s="572"/>
      <c r="AN85" s="572"/>
      <c r="AO85" s="148"/>
    </row>
    <row r="86" spans="1:43" ht="15" customHeight="1">
      <c r="A86" s="97"/>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95"/>
    </row>
    <row r="87" spans="1:43" ht="15" customHeight="1">
      <c r="A87" s="97" t="s">
        <v>10</v>
      </c>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95"/>
      <c r="AP87" s="53"/>
    </row>
    <row r="88" spans="1:43" ht="6" customHeight="1">
      <c r="A88" s="149"/>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95"/>
    </row>
    <row r="89" spans="1:43" ht="15" customHeight="1">
      <c r="A89" s="149"/>
      <c r="B89" s="221"/>
      <c r="C89" s="221"/>
      <c r="D89" s="221"/>
      <c r="E89" s="221"/>
      <c r="F89" s="572" t="s">
        <v>11</v>
      </c>
      <c r="G89" s="572"/>
      <c r="H89" s="572"/>
      <c r="I89" s="572" t="s">
        <v>12</v>
      </c>
      <c r="J89" s="573">
        <v>100</v>
      </c>
      <c r="K89" s="573"/>
      <c r="L89" s="573"/>
      <c r="M89" s="221"/>
      <c r="N89" s="221"/>
      <c r="O89" s="221"/>
      <c r="P89" s="221"/>
      <c r="Q89" s="221"/>
      <c r="R89" s="221"/>
      <c r="S89" s="221"/>
      <c r="T89" s="221"/>
      <c r="U89" s="221"/>
      <c r="V89" s="103" t="s">
        <v>203</v>
      </c>
      <c r="W89" s="103"/>
      <c r="X89" s="103"/>
      <c r="Y89" s="103"/>
      <c r="Z89" s="103"/>
      <c r="AA89" s="103"/>
      <c r="AB89" s="103"/>
      <c r="AC89" s="103"/>
      <c r="AD89" s="103"/>
      <c r="AE89" s="103"/>
      <c r="AF89" s="103"/>
      <c r="AG89" s="574" t="str">
        <f>IF($U$188="","",$U$188)</f>
        <v/>
      </c>
      <c r="AH89" s="574"/>
      <c r="AI89" s="574"/>
      <c r="AJ89" s="574"/>
      <c r="AK89" s="103" t="s">
        <v>187</v>
      </c>
      <c r="AL89" s="103"/>
      <c r="AM89" s="103"/>
      <c r="AN89" s="103"/>
      <c r="AO89" s="95"/>
      <c r="AQ89" s="72" t="str">
        <f>IF($H$186&gt;$AB$186,"※認定不可、売上高が前年同期に比べ増加しています！",IF($U$188&lt;5,"※認定不可、売上高が前年同期間に比べ5%以上減少していません！",""))</f>
        <v/>
      </c>
    </row>
    <row r="90" spans="1:43" ht="6" customHeight="1">
      <c r="A90" s="149"/>
      <c r="B90" s="221"/>
      <c r="C90" s="221"/>
      <c r="D90" s="221"/>
      <c r="E90" s="221"/>
      <c r="F90" s="228"/>
      <c r="G90" s="228"/>
      <c r="H90" s="228"/>
      <c r="I90" s="572"/>
      <c r="J90" s="573"/>
      <c r="K90" s="573"/>
      <c r="L90" s="573"/>
      <c r="M90" s="221"/>
      <c r="N90" s="221"/>
      <c r="O90" s="221"/>
      <c r="P90" s="221"/>
      <c r="Q90" s="221"/>
      <c r="R90" s="221"/>
      <c r="S90" s="221"/>
      <c r="T90" s="221"/>
      <c r="U90" s="221"/>
      <c r="V90" s="221"/>
      <c r="W90" s="221"/>
      <c r="X90" s="221"/>
      <c r="Y90" s="221"/>
      <c r="Z90" s="221"/>
      <c r="AA90" s="221"/>
      <c r="AB90" s="221"/>
      <c r="AC90" s="221"/>
      <c r="AD90" s="221"/>
      <c r="AE90" s="221"/>
      <c r="AF90" s="221"/>
      <c r="AG90" s="150"/>
      <c r="AH90" s="150"/>
      <c r="AI90" s="150"/>
      <c r="AJ90" s="150"/>
      <c r="AK90" s="221"/>
      <c r="AL90" s="221"/>
      <c r="AM90" s="221"/>
      <c r="AN90" s="221"/>
      <c r="AO90" s="95"/>
    </row>
    <row r="91" spans="1:43" ht="6" customHeight="1">
      <c r="A91" s="149"/>
      <c r="B91" s="221"/>
      <c r="C91" s="221"/>
      <c r="D91" s="221"/>
      <c r="E91" s="221"/>
      <c r="F91" s="220"/>
      <c r="G91" s="220"/>
      <c r="H91" s="220"/>
      <c r="I91" s="572"/>
      <c r="J91" s="573"/>
      <c r="K91" s="573"/>
      <c r="L91" s="573"/>
      <c r="M91" s="221"/>
      <c r="N91" s="221"/>
      <c r="O91" s="221"/>
      <c r="P91" s="221"/>
      <c r="Q91" s="221"/>
      <c r="R91" s="221"/>
      <c r="S91" s="221"/>
      <c r="T91" s="221"/>
      <c r="U91" s="221"/>
      <c r="V91" s="221"/>
      <c r="W91" s="221"/>
      <c r="X91" s="221"/>
      <c r="Y91" s="221"/>
      <c r="Z91" s="221"/>
      <c r="AA91" s="221"/>
      <c r="AB91" s="221"/>
      <c r="AC91" s="221"/>
      <c r="AD91" s="221"/>
      <c r="AE91" s="221"/>
      <c r="AF91" s="221"/>
      <c r="AG91" s="150"/>
      <c r="AH91" s="150"/>
      <c r="AI91" s="150"/>
      <c r="AJ91" s="150"/>
      <c r="AK91" s="221"/>
      <c r="AL91" s="221"/>
      <c r="AM91" s="221"/>
      <c r="AN91" s="221"/>
      <c r="AO91" s="95"/>
    </row>
    <row r="92" spans="1:43" ht="15" customHeight="1">
      <c r="A92" s="149"/>
      <c r="B92" s="227"/>
      <c r="C92" s="221"/>
      <c r="D92" s="221"/>
      <c r="E92" s="221"/>
      <c r="F92" s="221"/>
      <c r="G92" s="221" t="s">
        <v>13</v>
      </c>
      <c r="H92" s="221"/>
      <c r="I92" s="572"/>
      <c r="J92" s="573"/>
      <c r="K92" s="573"/>
      <c r="L92" s="573"/>
      <c r="M92" s="221"/>
      <c r="N92" s="221"/>
      <c r="O92" s="221"/>
      <c r="P92" s="221"/>
      <c r="Q92" s="221"/>
      <c r="R92" s="221"/>
      <c r="S92" s="221"/>
      <c r="T92" s="221"/>
      <c r="U92" s="221"/>
      <c r="V92" s="103" t="s">
        <v>204</v>
      </c>
      <c r="W92" s="103"/>
      <c r="X92" s="103"/>
      <c r="Y92" s="103"/>
      <c r="Z92" s="103"/>
      <c r="AA92" s="103"/>
      <c r="AB92" s="103"/>
      <c r="AC92" s="103"/>
      <c r="AD92" s="103"/>
      <c r="AE92" s="103"/>
      <c r="AF92" s="103"/>
      <c r="AG92" s="574" t="str">
        <f>IF($U$198="","",$U$198)</f>
        <v/>
      </c>
      <c r="AH92" s="574"/>
      <c r="AI92" s="574"/>
      <c r="AJ92" s="574"/>
      <c r="AK92" s="103" t="s">
        <v>187</v>
      </c>
      <c r="AL92" s="103"/>
      <c r="AM92" s="103"/>
      <c r="AN92" s="103"/>
      <c r="AO92" s="95"/>
      <c r="AQ92" s="72" t="str">
        <f>IF($H$196&gt;$AB$196,"※認定不可、売上高が前年同期に比べ増加しています！",IF($U$198&lt;5,"※認定不可、売上高が前年同期間に比べ5%以上減少していません！",""))</f>
        <v/>
      </c>
    </row>
    <row r="93" spans="1:43" ht="15" customHeight="1">
      <c r="A93" s="97"/>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95"/>
    </row>
    <row r="94" spans="1:43" ht="15" customHeight="1">
      <c r="A94" s="97"/>
      <c r="B94" s="221"/>
      <c r="C94" s="221"/>
      <c r="D94" s="221"/>
      <c r="E94" s="227" t="s">
        <v>195</v>
      </c>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95"/>
      <c r="AP94" s="53"/>
      <c r="AQ94" s="53"/>
    </row>
    <row r="95" spans="1:43" ht="6" customHeight="1">
      <c r="A95" s="97"/>
      <c r="B95" s="221"/>
      <c r="C95" s="221"/>
      <c r="D95" s="221"/>
      <c r="E95" s="227"/>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1"/>
      <c r="AN95" s="221"/>
      <c r="AO95" s="95"/>
      <c r="AP95" s="53"/>
      <c r="AQ95" s="53"/>
    </row>
    <row r="96" spans="1:43" ht="15" customHeight="1">
      <c r="A96" s="97"/>
      <c r="B96" s="221"/>
      <c r="C96" s="221"/>
      <c r="D96" s="221"/>
      <c r="E96" s="221"/>
      <c r="F96" s="221"/>
      <c r="G96" s="221"/>
      <c r="H96" s="221"/>
      <c r="I96" s="221"/>
      <c r="J96" s="221"/>
      <c r="K96" s="221"/>
      <c r="L96" s="221"/>
      <c r="M96" s="221"/>
      <c r="N96" s="221"/>
      <c r="O96" s="221"/>
      <c r="P96" s="221"/>
      <c r="Q96" s="221"/>
      <c r="R96" s="221"/>
      <c r="S96" s="221"/>
      <c r="T96" s="221"/>
      <c r="U96" s="221"/>
      <c r="V96" s="106" t="s">
        <v>205</v>
      </c>
      <c r="W96" s="107"/>
      <c r="X96" s="107"/>
      <c r="Y96" s="107"/>
      <c r="Z96" s="107"/>
      <c r="AA96" s="107"/>
      <c r="AB96" s="107"/>
      <c r="AC96" s="107"/>
      <c r="AD96" s="107"/>
      <c r="AE96" s="107"/>
      <c r="AF96" s="107"/>
      <c r="AG96" s="575" t="str">
        <f>IF($H$186="","",$H$186)</f>
        <v/>
      </c>
      <c r="AH96" s="575"/>
      <c r="AI96" s="575"/>
      <c r="AJ96" s="575"/>
      <c r="AK96" s="575"/>
      <c r="AL96" s="575"/>
      <c r="AM96" s="575"/>
      <c r="AN96" s="103" t="s">
        <v>15</v>
      </c>
      <c r="AO96" s="95"/>
      <c r="AP96" s="53"/>
    </row>
    <row r="97" spans="1:43" ht="6" customHeight="1">
      <c r="A97" s="97"/>
      <c r="B97" s="221"/>
      <c r="C97" s="221"/>
      <c r="D97" s="221"/>
      <c r="E97" s="221"/>
      <c r="F97" s="221"/>
      <c r="G97" s="221"/>
      <c r="H97" s="221"/>
      <c r="I97" s="221"/>
      <c r="J97" s="221"/>
      <c r="K97" s="221"/>
      <c r="L97" s="221"/>
      <c r="M97" s="221"/>
      <c r="N97" s="221"/>
      <c r="O97" s="221"/>
      <c r="P97" s="221"/>
      <c r="Q97" s="221"/>
      <c r="R97" s="221"/>
      <c r="S97" s="221"/>
      <c r="T97" s="221"/>
      <c r="U97" s="221"/>
      <c r="V97" s="108"/>
      <c r="W97" s="109"/>
      <c r="X97" s="109"/>
      <c r="Y97" s="109"/>
      <c r="Z97" s="109"/>
      <c r="AA97" s="109"/>
      <c r="AB97" s="109"/>
      <c r="AC97" s="109"/>
      <c r="AD97" s="109"/>
      <c r="AE97" s="109"/>
      <c r="AF97" s="109"/>
      <c r="AG97" s="151"/>
      <c r="AH97" s="151"/>
      <c r="AI97" s="151"/>
      <c r="AJ97" s="151"/>
      <c r="AK97" s="151"/>
      <c r="AL97" s="151"/>
      <c r="AM97" s="151"/>
      <c r="AN97" s="221"/>
      <c r="AO97" s="95"/>
      <c r="AP97" s="53"/>
    </row>
    <row r="98" spans="1:43" ht="15" customHeight="1">
      <c r="A98" s="97"/>
      <c r="B98" s="221"/>
      <c r="C98" s="221"/>
      <c r="D98" s="221"/>
      <c r="E98" s="221"/>
      <c r="F98" s="221"/>
      <c r="G98" s="221"/>
      <c r="H98" s="221"/>
      <c r="I98" s="221"/>
      <c r="J98" s="221"/>
      <c r="K98" s="221"/>
      <c r="L98" s="221"/>
      <c r="M98" s="221"/>
      <c r="N98" s="221"/>
      <c r="O98" s="221"/>
      <c r="P98" s="221"/>
      <c r="Q98" s="221"/>
      <c r="R98" s="221"/>
      <c r="S98" s="221"/>
      <c r="T98" s="221"/>
      <c r="U98" s="221"/>
      <c r="V98" s="106" t="s">
        <v>207</v>
      </c>
      <c r="W98" s="107"/>
      <c r="X98" s="107"/>
      <c r="Y98" s="107"/>
      <c r="Z98" s="107"/>
      <c r="AA98" s="107"/>
      <c r="AB98" s="107"/>
      <c r="AC98" s="107"/>
      <c r="AD98" s="107"/>
      <c r="AE98" s="107"/>
      <c r="AF98" s="107"/>
      <c r="AG98" s="575" t="str">
        <f>IF($H$196="","",$H$196)</f>
        <v/>
      </c>
      <c r="AH98" s="575"/>
      <c r="AI98" s="575"/>
      <c r="AJ98" s="575"/>
      <c r="AK98" s="575"/>
      <c r="AL98" s="575"/>
      <c r="AM98" s="575"/>
      <c r="AN98" s="103" t="s">
        <v>15</v>
      </c>
      <c r="AO98" s="95"/>
      <c r="AP98" s="53"/>
    </row>
    <row r="99" spans="1:43" ht="15" customHeight="1">
      <c r="A99" s="97"/>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95"/>
      <c r="AP99" s="53"/>
    </row>
    <row r="100" spans="1:43" ht="15" customHeight="1">
      <c r="A100" s="97"/>
      <c r="B100" s="221"/>
      <c r="C100" s="221"/>
      <c r="D100" s="221"/>
      <c r="E100" s="227" t="s">
        <v>196</v>
      </c>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95"/>
      <c r="AP100" s="53"/>
      <c r="AQ100" s="53"/>
    </row>
    <row r="101" spans="1:43" ht="6" customHeight="1">
      <c r="A101" s="97"/>
      <c r="B101" s="221"/>
      <c r="C101" s="221"/>
      <c r="D101" s="221"/>
      <c r="E101" s="227"/>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95"/>
      <c r="AP101" s="53"/>
      <c r="AQ101" s="53"/>
    </row>
    <row r="102" spans="1:43" ht="15" customHeight="1">
      <c r="A102" s="97"/>
      <c r="B102" s="152"/>
      <c r="C102" s="221"/>
      <c r="D102" s="221"/>
      <c r="E102" s="221"/>
      <c r="F102" s="221"/>
      <c r="G102" s="221"/>
      <c r="H102" s="221"/>
      <c r="I102" s="221"/>
      <c r="J102" s="221"/>
      <c r="K102" s="221"/>
      <c r="L102" s="221"/>
      <c r="M102" s="221"/>
      <c r="N102" s="221"/>
      <c r="O102" s="221"/>
      <c r="P102" s="221"/>
      <c r="Q102" s="221"/>
      <c r="R102" s="221"/>
      <c r="S102" s="221"/>
      <c r="T102" s="221"/>
      <c r="U102" s="221"/>
      <c r="V102" s="106" t="s">
        <v>208</v>
      </c>
      <c r="W102" s="107"/>
      <c r="X102" s="107"/>
      <c r="Y102" s="107"/>
      <c r="Z102" s="107"/>
      <c r="AA102" s="107"/>
      <c r="AB102" s="107"/>
      <c r="AC102" s="107"/>
      <c r="AD102" s="107"/>
      <c r="AE102" s="107"/>
      <c r="AF102" s="107"/>
      <c r="AG102" s="575" t="str">
        <f>IF($AB$186="","",$AB$186)</f>
        <v/>
      </c>
      <c r="AH102" s="575"/>
      <c r="AI102" s="575"/>
      <c r="AJ102" s="575"/>
      <c r="AK102" s="575"/>
      <c r="AL102" s="575"/>
      <c r="AM102" s="575"/>
      <c r="AN102" s="103" t="s">
        <v>15</v>
      </c>
      <c r="AO102" s="95"/>
    </row>
    <row r="103" spans="1:43" ht="6" customHeight="1">
      <c r="A103" s="97"/>
      <c r="B103" s="152"/>
      <c r="C103" s="221"/>
      <c r="D103" s="221"/>
      <c r="E103" s="221"/>
      <c r="F103" s="221"/>
      <c r="G103" s="221"/>
      <c r="H103" s="221"/>
      <c r="I103" s="221"/>
      <c r="J103" s="221"/>
      <c r="K103" s="221"/>
      <c r="L103" s="221"/>
      <c r="M103" s="221"/>
      <c r="N103" s="221"/>
      <c r="O103" s="221"/>
      <c r="P103" s="221"/>
      <c r="Q103" s="221"/>
      <c r="R103" s="221"/>
      <c r="S103" s="221"/>
      <c r="T103" s="221"/>
      <c r="U103" s="221"/>
      <c r="V103" s="108"/>
      <c r="W103" s="109"/>
      <c r="X103" s="109"/>
      <c r="Y103" s="109"/>
      <c r="Z103" s="109"/>
      <c r="AA103" s="109"/>
      <c r="AB103" s="109"/>
      <c r="AC103" s="109"/>
      <c r="AD103" s="109"/>
      <c r="AE103" s="109"/>
      <c r="AF103" s="109"/>
      <c r="AG103" s="151"/>
      <c r="AH103" s="151"/>
      <c r="AI103" s="151"/>
      <c r="AJ103" s="151"/>
      <c r="AK103" s="151"/>
      <c r="AL103" s="151"/>
      <c r="AM103" s="151"/>
      <c r="AN103" s="221"/>
      <c r="AO103" s="95"/>
    </row>
    <row r="104" spans="1:43" ht="15" customHeight="1">
      <c r="A104" s="97"/>
      <c r="B104" s="152"/>
      <c r="C104" s="221"/>
      <c r="D104" s="221"/>
      <c r="E104" s="221"/>
      <c r="F104" s="221"/>
      <c r="G104" s="221"/>
      <c r="H104" s="221"/>
      <c r="I104" s="221"/>
      <c r="J104" s="221"/>
      <c r="K104" s="221"/>
      <c r="L104" s="221"/>
      <c r="M104" s="221"/>
      <c r="N104" s="221"/>
      <c r="O104" s="221"/>
      <c r="P104" s="221"/>
      <c r="Q104" s="221"/>
      <c r="R104" s="221"/>
      <c r="S104" s="221"/>
      <c r="T104" s="221"/>
      <c r="U104" s="221"/>
      <c r="V104" s="106" t="s">
        <v>206</v>
      </c>
      <c r="W104" s="107"/>
      <c r="X104" s="107"/>
      <c r="Y104" s="107"/>
      <c r="Z104" s="107"/>
      <c r="AA104" s="107"/>
      <c r="AB104" s="107"/>
      <c r="AC104" s="107"/>
      <c r="AD104" s="107"/>
      <c r="AE104" s="107"/>
      <c r="AF104" s="107"/>
      <c r="AG104" s="575" t="str">
        <f>IF($AB$196="","",$AB$196)</f>
        <v/>
      </c>
      <c r="AH104" s="575"/>
      <c r="AI104" s="575"/>
      <c r="AJ104" s="575"/>
      <c r="AK104" s="575"/>
      <c r="AL104" s="575"/>
      <c r="AM104" s="575"/>
      <c r="AN104" s="103" t="s">
        <v>15</v>
      </c>
      <c r="AO104" s="95"/>
    </row>
    <row r="105" spans="1:43" ht="15" customHeight="1">
      <c r="A105" s="97"/>
      <c r="B105" s="152"/>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c r="AI105" s="221"/>
      <c r="AJ105" s="221"/>
      <c r="AK105" s="221"/>
      <c r="AL105" s="221"/>
      <c r="AM105" s="221"/>
      <c r="AN105" s="221"/>
      <c r="AO105" s="95"/>
    </row>
    <row r="106" spans="1:43" s="219" customFormat="1" ht="15" customHeight="1">
      <c r="A106" s="576" t="s">
        <v>211</v>
      </c>
      <c r="B106" s="576"/>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6"/>
      <c r="AL106" s="576"/>
      <c r="AM106" s="576"/>
      <c r="AN106" s="576"/>
      <c r="AO106" s="576"/>
      <c r="AP106" s="221"/>
    </row>
    <row r="107" spans="1:43" s="219" customFormat="1" ht="15" customHeight="1">
      <c r="A107" s="153" t="s">
        <v>212</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row>
    <row r="108" spans="1:43" s="219" customFormat="1" ht="15" customHeight="1">
      <c r="A108" s="153" t="s">
        <v>237</v>
      </c>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row>
    <row r="109" spans="1:43" s="219" customFormat="1" ht="15" customHeight="1">
      <c r="A109" s="153" t="s">
        <v>238</v>
      </c>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row>
    <row r="110" spans="1:43" s="219" customFormat="1" ht="15" customHeight="1">
      <c r="A110" s="153" t="s">
        <v>16</v>
      </c>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row>
    <row r="111" spans="1:43" s="219" customFormat="1" ht="30" customHeight="1">
      <c r="A111" s="566" t="s">
        <v>20</v>
      </c>
      <c r="B111" s="566"/>
      <c r="C111" s="566"/>
      <c r="D111" s="566"/>
      <c r="E111" s="566"/>
      <c r="F111" s="566"/>
      <c r="G111" s="566"/>
      <c r="H111" s="566"/>
      <c r="I111" s="566"/>
      <c r="J111" s="566"/>
      <c r="K111" s="566"/>
      <c r="L111" s="566"/>
      <c r="M111" s="566"/>
      <c r="N111" s="566"/>
      <c r="O111" s="566"/>
      <c r="P111" s="566"/>
      <c r="Q111" s="566"/>
      <c r="R111" s="566"/>
      <c r="S111" s="566"/>
      <c r="T111" s="566"/>
      <c r="U111" s="566"/>
      <c r="V111" s="566"/>
      <c r="W111" s="566"/>
      <c r="X111" s="566"/>
      <c r="Y111" s="566"/>
      <c r="Z111" s="566"/>
      <c r="AA111" s="566"/>
      <c r="AB111" s="566"/>
      <c r="AC111" s="566"/>
      <c r="AD111" s="566"/>
      <c r="AE111" s="566"/>
      <c r="AF111" s="566"/>
      <c r="AG111" s="566"/>
      <c r="AH111" s="566"/>
      <c r="AI111" s="566"/>
      <c r="AJ111" s="566"/>
      <c r="AK111" s="566"/>
      <c r="AL111" s="566"/>
      <c r="AM111" s="566"/>
      <c r="AN111" s="566"/>
      <c r="AO111" s="154"/>
    </row>
    <row r="112" spans="1:43" s="219" customFormat="1" ht="6" customHeight="1">
      <c r="A112" s="221"/>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row>
    <row r="113" spans="1:42" s="219" customFormat="1" ht="15" customHeight="1">
      <c r="A113" s="567"/>
      <c r="B113" s="567"/>
      <c r="C113" s="569" t="s">
        <v>21</v>
      </c>
      <c r="D113" s="569"/>
      <c r="E113" s="569"/>
      <c r="F113" s="569"/>
      <c r="G113" s="569"/>
      <c r="H113" s="569"/>
      <c r="I113" s="569"/>
      <c r="J113" s="569"/>
      <c r="K113" s="569"/>
      <c r="L113" s="223" t="s">
        <v>22</v>
      </c>
    </row>
    <row r="114" spans="1:42" s="219" customFormat="1" ht="6" customHeight="1">
      <c r="L114" s="114"/>
    </row>
    <row r="115" spans="1:42" s="219" customFormat="1" ht="15" customHeight="1">
      <c r="B115" s="571" t="s">
        <v>23</v>
      </c>
      <c r="C115" s="571"/>
      <c r="D115" s="571"/>
      <c r="E115" s="571"/>
      <c r="F115" s="571"/>
      <c r="G115" s="571"/>
      <c r="H115" s="571"/>
      <c r="I115" s="571"/>
      <c r="J115" s="571"/>
      <c r="K115" s="571"/>
      <c r="L115" s="571"/>
      <c r="M115" s="571"/>
    </row>
    <row r="116" spans="1:42" s="219" customFormat="1" ht="6" customHeight="1"/>
    <row r="117" spans="1:42" s="219" customFormat="1" ht="15" customHeight="1">
      <c r="B117" s="219" t="s">
        <v>24</v>
      </c>
    </row>
    <row r="118" spans="1:42" s="219" customFormat="1" ht="6" customHeight="1"/>
    <row r="119" spans="1:42" s="219" customFormat="1" ht="15" customHeight="1">
      <c r="A119" s="218" t="s">
        <v>25</v>
      </c>
      <c r="B119" s="103"/>
      <c r="C119" s="103"/>
      <c r="D119" s="103"/>
      <c r="E119" s="103"/>
      <c r="F119" s="103"/>
      <c r="G119" s="103"/>
      <c r="H119" s="103"/>
      <c r="I119" s="103"/>
      <c r="J119" s="103"/>
      <c r="K119" s="578" t="s">
        <v>26</v>
      </c>
      <c r="L119" s="578"/>
      <c r="M119" s="578"/>
      <c r="N119" s="578"/>
      <c r="O119" s="578"/>
      <c r="P119" s="578"/>
      <c r="Q119" s="578"/>
      <c r="R119" s="578"/>
      <c r="S119" s="578"/>
      <c r="T119" s="578"/>
      <c r="U119" s="578"/>
      <c r="V119" s="578"/>
      <c r="W119" s="578"/>
      <c r="X119" s="579" t="s">
        <v>27</v>
      </c>
      <c r="Y119" s="579"/>
      <c r="Z119" s="578" t="s">
        <v>26</v>
      </c>
      <c r="AA119" s="578"/>
      <c r="AB119" s="578"/>
      <c r="AC119" s="578"/>
      <c r="AD119" s="578"/>
      <c r="AE119" s="578"/>
      <c r="AF119" s="578"/>
      <c r="AG119" s="578"/>
      <c r="AH119" s="578"/>
      <c r="AI119" s="578"/>
      <c r="AJ119" s="578"/>
      <c r="AK119" s="578"/>
      <c r="AL119" s="578"/>
      <c r="AM119" s="580" t="s">
        <v>28</v>
      </c>
      <c r="AN119" s="580"/>
      <c r="AO119" s="221"/>
    </row>
    <row r="120" spans="1:42" s="219" customFormat="1" ht="15" customHeight="1">
      <c r="A120" s="115"/>
    </row>
    <row r="121" spans="1:42" s="219" customFormat="1" ht="15" customHeight="1">
      <c r="AA121" s="570" t="s">
        <v>29</v>
      </c>
      <c r="AB121" s="570"/>
      <c r="AC121" s="570"/>
      <c r="AD121" s="570"/>
      <c r="AE121" s="570"/>
      <c r="AF121" s="570"/>
      <c r="AG121" s="570"/>
      <c r="AH121" s="570"/>
      <c r="AI121" s="570"/>
      <c r="AJ121" s="570"/>
      <c r="AK121" s="570"/>
      <c r="AL121" s="570"/>
    </row>
    <row r="122" spans="1:42" s="219" customFormat="1" ht="15" customHeight="1"/>
    <row r="123" spans="1:42" ht="15" customHeight="1">
      <c r="A123" s="219"/>
      <c r="B123" s="219"/>
      <c r="C123" s="219"/>
      <c r="D123" s="219"/>
      <c r="E123" s="219"/>
      <c r="F123" s="219"/>
      <c r="G123" s="219"/>
      <c r="H123" s="219"/>
      <c r="I123" s="219"/>
      <c r="J123" s="219"/>
      <c r="K123" s="219"/>
      <c r="L123" s="219"/>
      <c r="M123" s="219"/>
      <c r="N123" s="219"/>
      <c r="O123" s="219"/>
      <c r="P123" s="219"/>
      <c r="Q123" s="219"/>
      <c r="R123" s="219"/>
      <c r="S123" s="219"/>
      <c r="T123" s="219"/>
      <c r="U123" s="219"/>
      <c r="V123" s="219"/>
      <c r="W123" s="219"/>
      <c r="X123" s="219"/>
      <c r="Y123" s="219"/>
      <c r="Z123" s="219"/>
      <c r="AA123" s="219"/>
      <c r="AB123" s="219"/>
      <c r="AC123" s="219"/>
      <c r="AD123" s="219"/>
      <c r="AE123" s="219"/>
      <c r="AF123" s="219"/>
      <c r="AG123" s="219"/>
      <c r="AH123" s="219"/>
      <c r="AI123" s="219"/>
      <c r="AJ123" s="219"/>
      <c r="AK123" s="219"/>
      <c r="AL123" s="219"/>
      <c r="AM123" s="219"/>
      <c r="AN123" s="219"/>
      <c r="AO123" s="222" t="s">
        <v>342</v>
      </c>
    </row>
    <row r="124" spans="1:42" ht="6" customHeight="1">
      <c r="A124" s="219"/>
      <c r="B124" s="219"/>
      <c r="C124" s="219"/>
      <c r="D124" s="219"/>
      <c r="E124" s="219"/>
      <c r="F124" s="219"/>
      <c r="G124" s="219"/>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22"/>
    </row>
    <row r="125" spans="1:42" ht="15" customHeight="1">
      <c r="A125" s="580" t="s">
        <v>166</v>
      </c>
      <c r="B125" s="642"/>
      <c r="C125" s="642"/>
      <c r="D125" s="642"/>
      <c r="E125" s="642"/>
      <c r="F125" s="584" t="str">
        <f>IF(OR('(イ)-②入力表'!$D$7="",'(イ)-②入力表'!$D$8=""),"",'(イ)-②入力表'!$D$7&amp;"　　"&amp;'(イ)-②入力表'!$D$8)</f>
        <v/>
      </c>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221"/>
      <c r="AJ125" s="221"/>
      <c r="AK125" s="221"/>
      <c r="AL125" s="221"/>
      <c r="AM125" s="221"/>
      <c r="AN125" s="221"/>
      <c r="AO125" s="221"/>
      <c r="AP125" s="53"/>
    </row>
    <row r="126" spans="1:42" ht="6" customHeight="1">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c r="AK126" s="221"/>
      <c r="AL126" s="221"/>
      <c r="AM126" s="221"/>
      <c r="AN126" s="221"/>
      <c r="AO126" s="221"/>
      <c r="AP126" s="53"/>
    </row>
    <row r="127" spans="1:42" ht="15" customHeight="1">
      <c r="A127" s="221" t="s">
        <v>167</v>
      </c>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96"/>
      <c r="AO127" s="221"/>
      <c r="AP127" s="53"/>
    </row>
    <row r="128" spans="1:42" ht="15" customHeight="1">
      <c r="A128" s="581" t="s">
        <v>213</v>
      </c>
      <c r="B128" s="582"/>
      <c r="C128" s="582"/>
      <c r="D128" s="582"/>
      <c r="E128" s="582"/>
      <c r="F128" s="582"/>
      <c r="G128" s="582"/>
      <c r="H128" s="582"/>
      <c r="I128" s="582"/>
      <c r="J128" s="582"/>
      <c r="K128" s="582"/>
      <c r="L128" s="582"/>
      <c r="M128" s="582"/>
      <c r="N128" s="582"/>
      <c r="O128" s="582"/>
      <c r="P128" s="583" t="str">
        <f>IF('(イ)-②入力表'!$C$16="","","　"&amp;'(イ)-②入力表'!$C$16)</f>
        <v/>
      </c>
      <c r="Q128" s="584"/>
      <c r="R128" s="584"/>
      <c r="S128" s="584"/>
      <c r="T128" s="584"/>
      <c r="U128" s="584"/>
      <c r="V128" s="584"/>
      <c r="W128" s="584"/>
      <c r="X128" s="584"/>
      <c r="Y128" s="584"/>
      <c r="Z128" s="584"/>
      <c r="AA128" s="584"/>
      <c r="AB128" s="584"/>
      <c r="AC128" s="584"/>
      <c r="AD128" s="584"/>
      <c r="AE128" s="584"/>
      <c r="AF128" s="584"/>
      <c r="AG128" s="584"/>
      <c r="AH128" s="584"/>
      <c r="AI128" s="584"/>
      <c r="AJ128" s="221" t="s">
        <v>216</v>
      </c>
      <c r="AK128" s="221"/>
      <c r="AL128" s="221"/>
      <c r="AM128" s="221"/>
      <c r="AN128" s="96"/>
      <c r="AO128" s="221"/>
      <c r="AP128" s="53"/>
    </row>
    <row r="129" spans="1:42" ht="6" customHeight="1">
      <c r="A129" s="103"/>
      <c r="B129" s="107"/>
      <c r="C129" s="107"/>
      <c r="D129" s="107"/>
      <c r="E129" s="107"/>
      <c r="F129" s="107"/>
      <c r="G129" s="107"/>
      <c r="H129" s="107"/>
      <c r="I129" s="107"/>
      <c r="J129" s="107"/>
      <c r="K129" s="107"/>
      <c r="L129" s="107"/>
      <c r="M129" s="107"/>
      <c r="N129" s="107"/>
      <c r="O129" s="107"/>
      <c r="P129" s="221"/>
      <c r="Q129" s="221"/>
      <c r="R129" s="221"/>
      <c r="S129" s="221"/>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96"/>
      <c r="AO129" s="221"/>
      <c r="AP129" s="53"/>
    </row>
    <row r="130" spans="1:42" s="219" customFormat="1" ht="34.950000000000003" customHeight="1">
      <c r="A130" s="585" t="s">
        <v>214</v>
      </c>
      <c r="B130" s="586"/>
      <c r="C130" s="586"/>
      <c r="D130" s="586"/>
      <c r="E130" s="586"/>
      <c r="F130" s="586"/>
      <c r="G130" s="586"/>
      <c r="H130" s="586"/>
      <c r="I130" s="586"/>
      <c r="J130" s="586"/>
      <c r="K130" s="586"/>
      <c r="L130" s="586"/>
      <c r="M130" s="586"/>
      <c r="N130" s="586"/>
      <c r="O130" s="586"/>
      <c r="P130" s="586"/>
      <c r="Q130" s="586"/>
      <c r="R130" s="586"/>
      <c r="S130" s="586"/>
      <c r="T130" s="586"/>
      <c r="U130" s="585" t="s">
        <v>215</v>
      </c>
      <c r="V130" s="586"/>
      <c r="W130" s="586"/>
      <c r="X130" s="586"/>
      <c r="Y130" s="586"/>
      <c r="Z130" s="586"/>
      <c r="AA130" s="586"/>
      <c r="AB130" s="586"/>
      <c r="AC130" s="586"/>
      <c r="AD130" s="586"/>
      <c r="AE130" s="585" t="s">
        <v>169</v>
      </c>
      <c r="AF130" s="586"/>
      <c r="AG130" s="586"/>
      <c r="AH130" s="586"/>
      <c r="AI130" s="586"/>
      <c r="AJ130" s="586"/>
      <c r="AK130" s="586"/>
      <c r="AL130" s="586"/>
      <c r="AM130" s="586"/>
      <c r="AN130" s="586"/>
      <c r="AO130" s="221"/>
      <c r="AP130" s="221"/>
    </row>
    <row r="131" spans="1:42" s="219" customFormat="1" ht="34.950000000000003" customHeight="1">
      <c r="A131" s="595" t="str">
        <f>IF('(イ)-②入力表'!$C$15="","",'(イ)-②入力表'!$C$15)</f>
        <v/>
      </c>
      <c r="B131" s="596"/>
      <c r="C131" s="596"/>
      <c r="D131" s="596"/>
      <c r="E131" s="596"/>
      <c r="F131" s="597" t="str">
        <f>IF('(イ)-②入力表'!$C$16="","",'(イ)-②入力表'!$C$16)</f>
        <v/>
      </c>
      <c r="G131" s="597"/>
      <c r="H131" s="597"/>
      <c r="I131" s="597"/>
      <c r="J131" s="597"/>
      <c r="K131" s="597"/>
      <c r="L131" s="597"/>
      <c r="M131" s="597"/>
      <c r="N131" s="597"/>
      <c r="O131" s="597"/>
      <c r="P131" s="597"/>
      <c r="Q131" s="597"/>
      <c r="R131" s="597"/>
      <c r="S131" s="597"/>
      <c r="T131" s="598"/>
      <c r="U131" s="589" t="str">
        <f>IF('(イ)-②入力表'!$C$34="","",'(イ)-②入力表'!$C$34)</f>
        <v/>
      </c>
      <c r="V131" s="590"/>
      <c r="W131" s="590"/>
      <c r="X131" s="590"/>
      <c r="Y131" s="590"/>
      <c r="Z131" s="590"/>
      <c r="AA131" s="590"/>
      <c r="AB131" s="591"/>
      <c r="AC131" s="599" t="s">
        <v>259</v>
      </c>
      <c r="AD131" s="600"/>
      <c r="AE131" s="592" t="str">
        <f>IF('(イ)-②入力表'!$C$35="","",'(イ)-②入力表'!$C$35)</f>
        <v/>
      </c>
      <c r="AF131" s="593"/>
      <c r="AG131" s="593"/>
      <c r="AH131" s="593"/>
      <c r="AI131" s="593"/>
      <c r="AJ131" s="593"/>
      <c r="AK131" s="593"/>
      <c r="AL131" s="594"/>
      <c r="AM131" s="587" t="s">
        <v>306</v>
      </c>
      <c r="AN131" s="588"/>
      <c r="AO131" s="221"/>
      <c r="AP131" s="221"/>
    </row>
    <row r="132" spans="1:42" s="219" customFormat="1" ht="34.950000000000003" customHeight="1">
      <c r="A132" s="595" t="str">
        <f>IF('(イ)-②入力表'!$D$15="","",'(イ)-②入力表'!$D$15)</f>
        <v/>
      </c>
      <c r="B132" s="596"/>
      <c r="C132" s="596"/>
      <c r="D132" s="596"/>
      <c r="E132" s="596"/>
      <c r="F132" s="597" t="str">
        <f>IF('(イ)-②入力表'!$D$16="","",'(イ)-②入力表'!$D$16)</f>
        <v/>
      </c>
      <c r="G132" s="597"/>
      <c r="H132" s="597"/>
      <c r="I132" s="597"/>
      <c r="J132" s="597"/>
      <c r="K132" s="597"/>
      <c r="L132" s="597"/>
      <c r="M132" s="597"/>
      <c r="N132" s="597"/>
      <c r="O132" s="597"/>
      <c r="P132" s="597"/>
      <c r="Q132" s="597"/>
      <c r="R132" s="597"/>
      <c r="S132" s="597"/>
      <c r="T132" s="598"/>
      <c r="U132" s="589" t="str">
        <f>IF('(イ)-②入力表'!$D$34="","",'(イ)-②入力表'!$D$34)</f>
        <v/>
      </c>
      <c r="V132" s="590"/>
      <c r="W132" s="590"/>
      <c r="X132" s="590"/>
      <c r="Y132" s="590"/>
      <c r="Z132" s="590"/>
      <c r="AA132" s="590"/>
      <c r="AB132" s="591"/>
      <c r="AC132" s="599" t="s">
        <v>259</v>
      </c>
      <c r="AD132" s="600"/>
      <c r="AE132" s="592" t="str">
        <f>IF('(イ)-②入力表'!$D$35="","",'(イ)-②入力表'!$D$35)</f>
        <v/>
      </c>
      <c r="AF132" s="593"/>
      <c r="AG132" s="593"/>
      <c r="AH132" s="593"/>
      <c r="AI132" s="593"/>
      <c r="AJ132" s="593"/>
      <c r="AK132" s="593"/>
      <c r="AL132" s="594"/>
      <c r="AM132" s="587" t="s">
        <v>306</v>
      </c>
      <c r="AN132" s="588"/>
      <c r="AO132" s="221"/>
    </row>
    <row r="133" spans="1:42" s="219" customFormat="1" ht="34.950000000000003" customHeight="1">
      <c r="A133" s="595" t="str">
        <f>IF('(イ)-②入力表'!$E$15="","",'(イ)-②入力表'!$E$15)</f>
        <v/>
      </c>
      <c r="B133" s="596"/>
      <c r="C133" s="596"/>
      <c r="D133" s="596"/>
      <c r="E133" s="596"/>
      <c r="F133" s="597" t="str">
        <f>IF('(イ)-②入力表'!$E$16="","",'(イ)-②入力表'!$E$16)</f>
        <v/>
      </c>
      <c r="G133" s="597"/>
      <c r="H133" s="597"/>
      <c r="I133" s="597"/>
      <c r="J133" s="597"/>
      <c r="K133" s="597"/>
      <c r="L133" s="597"/>
      <c r="M133" s="597"/>
      <c r="N133" s="597"/>
      <c r="O133" s="597"/>
      <c r="P133" s="597"/>
      <c r="Q133" s="597"/>
      <c r="R133" s="597"/>
      <c r="S133" s="597"/>
      <c r="T133" s="598"/>
      <c r="U133" s="589" t="str">
        <f>IF('(イ)-②入力表'!$E$34="","",'(イ)-②入力表'!$E$34)</f>
        <v/>
      </c>
      <c r="V133" s="590"/>
      <c r="W133" s="590"/>
      <c r="X133" s="590"/>
      <c r="Y133" s="590"/>
      <c r="Z133" s="590"/>
      <c r="AA133" s="590"/>
      <c r="AB133" s="591"/>
      <c r="AC133" s="599" t="s">
        <v>259</v>
      </c>
      <c r="AD133" s="600"/>
      <c r="AE133" s="592" t="str">
        <f>IF('(イ)-②入力表'!$E$35="","",'(イ)-②入力表'!$E$35)</f>
        <v/>
      </c>
      <c r="AF133" s="593"/>
      <c r="AG133" s="593"/>
      <c r="AH133" s="593"/>
      <c r="AI133" s="593"/>
      <c r="AJ133" s="593"/>
      <c r="AK133" s="593"/>
      <c r="AL133" s="594"/>
      <c r="AM133" s="587" t="s">
        <v>306</v>
      </c>
      <c r="AN133" s="588"/>
      <c r="AO133" s="221"/>
    </row>
    <row r="134" spans="1:42" s="219" customFormat="1" ht="34.950000000000003" customHeight="1">
      <c r="A134" s="595" t="str">
        <f>IF('(イ)-②入力表'!$F$15="","",'(イ)-②入力表'!$F$15)</f>
        <v/>
      </c>
      <c r="B134" s="596"/>
      <c r="C134" s="596"/>
      <c r="D134" s="596"/>
      <c r="E134" s="596"/>
      <c r="F134" s="597" t="str">
        <f>IF('(イ)-②入力表'!$F$16="","",'(イ)-②入力表'!$F$16)</f>
        <v/>
      </c>
      <c r="G134" s="597"/>
      <c r="H134" s="597"/>
      <c r="I134" s="597"/>
      <c r="J134" s="597"/>
      <c r="K134" s="597"/>
      <c r="L134" s="597"/>
      <c r="M134" s="597"/>
      <c r="N134" s="597"/>
      <c r="O134" s="597"/>
      <c r="P134" s="597"/>
      <c r="Q134" s="597"/>
      <c r="R134" s="597"/>
      <c r="S134" s="597"/>
      <c r="T134" s="598"/>
      <c r="U134" s="589" t="str">
        <f>IF('(イ)-②入力表'!$F$34="","",'(イ)-②入力表'!$F$34)</f>
        <v/>
      </c>
      <c r="V134" s="590"/>
      <c r="W134" s="590"/>
      <c r="X134" s="590"/>
      <c r="Y134" s="590"/>
      <c r="Z134" s="590"/>
      <c r="AA134" s="590"/>
      <c r="AB134" s="591"/>
      <c r="AC134" s="599" t="s">
        <v>259</v>
      </c>
      <c r="AD134" s="600"/>
      <c r="AE134" s="592" t="str">
        <f>IF('(イ)-②入力表'!$F$35="","",'(イ)-②入力表'!$F$35)</f>
        <v/>
      </c>
      <c r="AF134" s="593"/>
      <c r="AG134" s="593"/>
      <c r="AH134" s="593"/>
      <c r="AI134" s="593"/>
      <c r="AJ134" s="593"/>
      <c r="AK134" s="593"/>
      <c r="AL134" s="594"/>
      <c r="AM134" s="587" t="s">
        <v>306</v>
      </c>
      <c r="AN134" s="588"/>
      <c r="AO134" s="221"/>
    </row>
    <row r="135" spans="1:42" s="219" customFormat="1" ht="30" customHeight="1">
      <c r="A135" s="601" t="s">
        <v>170</v>
      </c>
      <c r="B135" s="602"/>
      <c r="C135" s="602"/>
      <c r="D135" s="602"/>
      <c r="E135" s="602"/>
      <c r="F135" s="602"/>
      <c r="G135" s="602"/>
      <c r="H135" s="602"/>
      <c r="I135" s="602"/>
      <c r="J135" s="602"/>
      <c r="K135" s="602"/>
      <c r="L135" s="602"/>
      <c r="M135" s="602"/>
      <c r="N135" s="602"/>
      <c r="O135" s="602"/>
      <c r="P135" s="602"/>
      <c r="Q135" s="602"/>
      <c r="R135" s="602"/>
      <c r="S135" s="602"/>
      <c r="T135" s="603"/>
      <c r="U135" s="589" t="str">
        <f>IF(SUM($U$131:$AD$134)=0,"",SUM($U$131:$AD$134))</f>
        <v/>
      </c>
      <c r="V135" s="590"/>
      <c r="W135" s="590"/>
      <c r="X135" s="590"/>
      <c r="Y135" s="590"/>
      <c r="Z135" s="590"/>
      <c r="AA135" s="590"/>
      <c r="AB135" s="591"/>
      <c r="AC135" s="599" t="s">
        <v>259</v>
      </c>
      <c r="AD135" s="600"/>
      <c r="AE135" s="592" t="str">
        <f>IF(SUM($AE$131:$AN$134)=0,"",SUM($AE$131:$AN$134))</f>
        <v/>
      </c>
      <c r="AF135" s="593"/>
      <c r="AG135" s="593"/>
      <c r="AH135" s="593"/>
      <c r="AI135" s="593"/>
      <c r="AJ135" s="593"/>
      <c r="AK135" s="593"/>
      <c r="AL135" s="594"/>
      <c r="AM135" s="587" t="s">
        <v>306</v>
      </c>
      <c r="AN135" s="588"/>
      <c r="AO135" s="221"/>
    </row>
    <row r="136" spans="1:42" s="219" customFormat="1" ht="6" customHeight="1">
      <c r="A136" s="221"/>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c r="AJ136" s="221"/>
      <c r="AK136" s="221"/>
      <c r="AL136" s="221"/>
      <c r="AM136" s="221"/>
      <c r="AN136" s="221"/>
      <c r="AO136" s="221"/>
    </row>
    <row r="137" spans="1:42" s="219" customFormat="1" ht="30" customHeight="1">
      <c r="A137" s="606" t="s">
        <v>217</v>
      </c>
      <c r="B137" s="607"/>
      <c r="C137" s="607"/>
      <c r="D137" s="607"/>
      <c r="E137" s="607"/>
      <c r="F137" s="607"/>
      <c r="G137" s="607"/>
      <c r="H137" s="607"/>
      <c r="I137" s="607"/>
      <c r="J137" s="607"/>
      <c r="K137" s="607"/>
      <c r="L137" s="607"/>
      <c r="M137" s="607"/>
      <c r="N137" s="607"/>
      <c r="O137" s="607"/>
      <c r="P137" s="607"/>
      <c r="Q137" s="607"/>
      <c r="R137" s="607"/>
      <c r="S137" s="607"/>
      <c r="T137" s="607"/>
      <c r="U137" s="607"/>
      <c r="V137" s="607"/>
      <c r="W137" s="607"/>
      <c r="X137" s="607"/>
      <c r="Y137" s="607"/>
      <c r="Z137" s="607"/>
      <c r="AA137" s="607"/>
      <c r="AB137" s="607"/>
      <c r="AC137" s="607"/>
      <c r="AD137" s="607"/>
      <c r="AE137" s="607"/>
      <c r="AF137" s="607"/>
      <c r="AG137" s="607"/>
      <c r="AH137" s="607"/>
      <c r="AI137" s="607"/>
      <c r="AJ137" s="607"/>
      <c r="AK137" s="607"/>
      <c r="AL137" s="607"/>
      <c r="AM137" s="607"/>
      <c r="AN137" s="607"/>
      <c r="AO137" s="221"/>
    </row>
    <row r="138" spans="1:42" ht="15" customHeight="1">
      <c r="A138" s="117" t="s">
        <v>218</v>
      </c>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row>
    <row r="139" spans="1:42" ht="15" customHeight="1">
      <c r="A139" s="221"/>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I139" s="221"/>
      <c r="AJ139" s="221"/>
      <c r="AK139" s="221"/>
      <c r="AL139" s="221"/>
      <c r="AM139" s="221"/>
      <c r="AN139" s="221"/>
      <c r="AO139" s="221"/>
    </row>
    <row r="140" spans="1:42" s="219" customFormat="1" ht="15" customHeight="1">
      <c r="A140" s="117" t="s">
        <v>219</v>
      </c>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row>
    <row r="141" spans="1:42" s="219" customFormat="1" ht="30" customHeight="1">
      <c r="A141" s="636" t="s">
        <v>315</v>
      </c>
      <c r="B141" s="637"/>
      <c r="C141" s="637"/>
      <c r="D141" s="637"/>
      <c r="E141" s="637"/>
      <c r="F141" s="637"/>
      <c r="G141" s="637"/>
      <c r="H141" s="637"/>
      <c r="I141" s="637"/>
      <c r="J141" s="637"/>
      <c r="K141" s="637"/>
      <c r="L141" s="637"/>
      <c r="M141" s="637"/>
      <c r="N141" s="637"/>
      <c r="O141" s="637"/>
      <c r="P141" s="637"/>
      <c r="Q141" s="637"/>
      <c r="R141" s="637"/>
      <c r="S141" s="637"/>
      <c r="T141" s="637"/>
      <c r="U141" s="637"/>
      <c r="V141" s="637"/>
      <c r="W141" s="637"/>
      <c r="X141" s="637"/>
      <c r="Y141" s="637"/>
      <c r="Z141" s="638"/>
      <c r="AA141" s="647" t="str">
        <f>IF($H$186="","",$H$186)</f>
        <v/>
      </c>
      <c r="AB141" s="539"/>
      <c r="AC141" s="539"/>
      <c r="AD141" s="539"/>
      <c r="AE141" s="539"/>
      <c r="AF141" s="539"/>
      <c r="AG141" s="539"/>
      <c r="AH141" s="539"/>
      <c r="AI141" s="539"/>
      <c r="AJ141" s="539"/>
      <c r="AK141" s="539"/>
      <c r="AL141" s="539"/>
      <c r="AM141" s="599" t="s">
        <v>259</v>
      </c>
      <c r="AN141" s="600"/>
      <c r="AO141" s="221"/>
    </row>
    <row r="142" spans="1:42" s="219" customFormat="1" ht="30" customHeight="1">
      <c r="A142" s="636" t="s">
        <v>316</v>
      </c>
      <c r="B142" s="637"/>
      <c r="C142" s="637"/>
      <c r="D142" s="637"/>
      <c r="E142" s="637"/>
      <c r="F142" s="637"/>
      <c r="G142" s="637"/>
      <c r="H142" s="637"/>
      <c r="I142" s="637"/>
      <c r="J142" s="637"/>
      <c r="K142" s="637"/>
      <c r="L142" s="637"/>
      <c r="M142" s="637"/>
      <c r="N142" s="637"/>
      <c r="O142" s="637"/>
      <c r="P142" s="637"/>
      <c r="Q142" s="637"/>
      <c r="R142" s="637"/>
      <c r="S142" s="637"/>
      <c r="T142" s="637"/>
      <c r="U142" s="637"/>
      <c r="V142" s="637"/>
      <c r="W142" s="637"/>
      <c r="X142" s="637"/>
      <c r="Y142" s="637"/>
      <c r="Z142" s="638"/>
      <c r="AA142" s="647" t="str">
        <f>IF($H$196="","",$H$196)</f>
        <v/>
      </c>
      <c r="AB142" s="539"/>
      <c r="AC142" s="539"/>
      <c r="AD142" s="539"/>
      <c r="AE142" s="539"/>
      <c r="AF142" s="539"/>
      <c r="AG142" s="539"/>
      <c r="AH142" s="539"/>
      <c r="AI142" s="539"/>
      <c r="AJ142" s="539"/>
      <c r="AK142" s="539"/>
      <c r="AL142" s="539"/>
      <c r="AM142" s="599" t="s">
        <v>259</v>
      </c>
      <c r="AN142" s="600"/>
      <c r="AO142" s="221"/>
    </row>
    <row r="143" spans="1:42" s="219" customFormat="1" ht="15" customHeight="1">
      <c r="A143" s="221"/>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c r="AK143" s="221"/>
      <c r="AL143" s="221"/>
      <c r="AM143" s="221"/>
      <c r="AN143" s="221"/>
      <c r="AO143" s="221"/>
    </row>
    <row r="144" spans="1:42" s="219" customFormat="1" ht="15" customHeight="1">
      <c r="A144" s="117" t="s">
        <v>220</v>
      </c>
    </row>
    <row r="145" spans="1:43" s="219" customFormat="1" ht="30" customHeight="1">
      <c r="A145" s="636" t="s">
        <v>317</v>
      </c>
      <c r="B145" s="637"/>
      <c r="C145" s="637"/>
      <c r="D145" s="637"/>
      <c r="E145" s="637"/>
      <c r="F145" s="637"/>
      <c r="G145" s="637"/>
      <c r="H145" s="637"/>
      <c r="I145" s="637"/>
      <c r="J145" s="637"/>
      <c r="K145" s="637"/>
      <c r="L145" s="637"/>
      <c r="M145" s="637"/>
      <c r="N145" s="637"/>
      <c r="O145" s="637"/>
      <c r="P145" s="637"/>
      <c r="Q145" s="637"/>
      <c r="R145" s="637"/>
      <c r="S145" s="637"/>
      <c r="T145" s="637"/>
      <c r="U145" s="637"/>
      <c r="V145" s="637"/>
      <c r="W145" s="637"/>
      <c r="X145" s="637"/>
      <c r="Y145" s="637"/>
      <c r="Z145" s="638"/>
      <c r="AA145" s="647" t="str">
        <f>IF($AB$186="","",$AB$186)</f>
        <v/>
      </c>
      <c r="AB145" s="539"/>
      <c r="AC145" s="539"/>
      <c r="AD145" s="539"/>
      <c r="AE145" s="539"/>
      <c r="AF145" s="539"/>
      <c r="AG145" s="539"/>
      <c r="AH145" s="539"/>
      <c r="AI145" s="539"/>
      <c r="AJ145" s="539"/>
      <c r="AK145" s="539"/>
      <c r="AL145" s="539"/>
      <c r="AM145" s="599" t="s">
        <v>259</v>
      </c>
      <c r="AN145" s="600"/>
    </row>
    <row r="146" spans="1:43" s="219" customFormat="1" ht="30" customHeight="1">
      <c r="A146" s="636" t="s">
        <v>318</v>
      </c>
      <c r="B146" s="637"/>
      <c r="C146" s="637"/>
      <c r="D146" s="637"/>
      <c r="E146" s="637"/>
      <c r="F146" s="637"/>
      <c r="G146" s="637"/>
      <c r="H146" s="637"/>
      <c r="I146" s="637"/>
      <c r="J146" s="637"/>
      <c r="K146" s="637"/>
      <c r="L146" s="637"/>
      <c r="M146" s="637"/>
      <c r="N146" s="637"/>
      <c r="O146" s="637"/>
      <c r="P146" s="637"/>
      <c r="Q146" s="637"/>
      <c r="R146" s="637"/>
      <c r="S146" s="637"/>
      <c r="T146" s="637"/>
      <c r="U146" s="637"/>
      <c r="V146" s="637"/>
      <c r="W146" s="637"/>
      <c r="X146" s="637"/>
      <c r="Y146" s="637"/>
      <c r="Z146" s="638"/>
      <c r="AA146" s="647" t="str">
        <f>IF($AB$196="","",$AB$196)</f>
        <v/>
      </c>
      <c r="AB146" s="539"/>
      <c r="AC146" s="539"/>
      <c r="AD146" s="539"/>
      <c r="AE146" s="539"/>
      <c r="AF146" s="539"/>
      <c r="AG146" s="539"/>
      <c r="AH146" s="539"/>
      <c r="AI146" s="539"/>
      <c r="AJ146" s="539"/>
      <c r="AK146" s="539"/>
      <c r="AL146" s="539"/>
      <c r="AM146" s="599" t="s">
        <v>259</v>
      </c>
      <c r="AN146" s="600"/>
    </row>
    <row r="147" spans="1:43" s="219" customFormat="1" ht="6" customHeight="1"/>
    <row r="148" spans="1:43" s="219" customFormat="1" ht="15" customHeight="1">
      <c r="A148" s="117" t="s">
        <v>221</v>
      </c>
    </row>
    <row r="149" spans="1:43" s="219" customFormat="1" ht="6" customHeight="1"/>
    <row r="150" spans="1:43" s="219" customFormat="1" ht="15" customHeight="1">
      <c r="A150" s="608" t="s">
        <v>32</v>
      </c>
      <c r="B150" s="609"/>
      <c r="C150" s="609"/>
      <c r="D150" s="609"/>
      <c r="E150" s="609"/>
      <c r="F150" s="604" t="str">
        <f>IF($AB$186="","",$AB$186)</f>
        <v/>
      </c>
      <c r="G150" s="610"/>
      <c r="H150" s="610"/>
      <c r="I150" s="610"/>
      <c r="J150" s="610"/>
      <c r="K150" s="610"/>
      <c r="L150" s="610"/>
      <c r="M150" s="610"/>
      <c r="N150" s="604" t="s">
        <v>307</v>
      </c>
      <c r="O150" s="605"/>
      <c r="P150" s="605"/>
      <c r="Q150" s="605"/>
      <c r="R150" s="604" t="str">
        <f>IF($H$186="","",$H$186)</f>
        <v/>
      </c>
      <c r="S150" s="605"/>
      <c r="T150" s="605"/>
      <c r="U150" s="605"/>
      <c r="V150" s="605"/>
      <c r="W150" s="605"/>
      <c r="X150" s="605"/>
      <c r="Y150" s="605"/>
      <c r="Z150" s="282" t="s">
        <v>305</v>
      </c>
      <c r="AA150" s="648" t="s">
        <v>33</v>
      </c>
      <c r="AB150" s="629"/>
      <c r="AC150" s="629"/>
      <c r="AD150" s="629"/>
      <c r="AE150" s="629"/>
      <c r="AF150" s="639" t="str">
        <f>IF($U$188="","",$U$188)</f>
        <v/>
      </c>
      <c r="AG150" s="640"/>
      <c r="AH150" s="640"/>
      <c r="AI150" s="640"/>
      <c r="AJ150" s="640"/>
      <c r="AK150" s="634" t="s">
        <v>176</v>
      </c>
      <c r="AL150" s="635"/>
      <c r="AQ150" s="137" t="str">
        <f>IF($H$186&gt;$AB$186,"※認定不可、売上高が前年同期に比べ増加しています！",IF($U$188&lt;5,"※認定不可、売上高が前年同期間に比べ5%以上減少していません！",""))</f>
        <v/>
      </c>
    </row>
    <row r="151" spans="1:43" s="219" customFormat="1" ht="15" customHeight="1">
      <c r="G151" s="641" t="s">
        <v>32</v>
      </c>
      <c r="H151" s="629"/>
      <c r="I151" s="629"/>
      <c r="J151" s="629"/>
      <c r="K151" s="629"/>
      <c r="L151" s="632" t="str">
        <f>IF($AB$186="","",$AB$186)</f>
        <v/>
      </c>
      <c r="M151" s="633"/>
      <c r="N151" s="633"/>
      <c r="O151" s="633"/>
      <c r="P151" s="633"/>
      <c r="Q151" s="633"/>
      <c r="R151" s="633"/>
      <c r="S151" s="283" t="s">
        <v>305</v>
      </c>
      <c r="AA151" s="629"/>
      <c r="AB151" s="629"/>
      <c r="AC151" s="629"/>
      <c r="AD151" s="629"/>
      <c r="AE151" s="629"/>
      <c r="AF151" s="640"/>
      <c r="AG151" s="640"/>
      <c r="AH151" s="640"/>
      <c r="AI151" s="640"/>
      <c r="AJ151" s="640"/>
      <c r="AK151" s="635"/>
      <c r="AL151" s="635"/>
    </row>
    <row r="152" spans="1:43" s="219" customFormat="1" ht="6" customHeight="1"/>
    <row r="153" spans="1:43" s="219" customFormat="1" ht="15" customHeight="1">
      <c r="A153" s="117" t="s">
        <v>222</v>
      </c>
    </row>
    <row r="154" spans="1:43" s="219" customFormat="1" ht="6" customHeight="1"/>
    <row r="155" spans="1:43" s="219" customFormat="1" ht="15" customHeight="1">
      <c r="A155" s="608" t="s">
        <v>223</v>
      </c>
      <c r="B155" s="609"/>
      <c r="C155" s="609"/>
      <c r="D155" s="609"/>
      <c r="E155" s="609"/>
      <c r="F155" s="604" t="str">
        <f>IF($AB$196="","",$AB$196)</f>
        <v/>
      </c>
      <c r="G155" s="610"/>
      <c r="H155" s="610"/>
      <c r="I155" s="610"/>
      <c r="J155" s="610"/>
      <c r="K155" s="610"/>
      <c r="L155" s="610"/>
      <c r="M155" s="610"/>
      <c r="N155" s="604" t="s">
        <v>308</v>
      </c>
      <c r="O155" s="605"/>
      <c r="P155" s="605"/>
      <c r="Q155" s="605"/>
      <c r="R155" s="604" t="str">
        <f>IF($H$196="","",$H$196)</f>
        <v/>
      </c>
      <c r="S155" s="605"/>
      <c r="T155" s="605"/>
      <c r="U155" s="605"/>
      <c r="V155" s="605"/>
      <c r="W155" s="605"/>
      <c r="X155" s="605"/>
      <c r="Y155" s="605"/>
      <c r="Z155" s="282" t="s">
        <v>305</v>
      </c>
      <c r="AA155" s="648" t="s">
        <v>33</v>
      </c>
      <c r="AB155" s="629"/>
      <c r="AC155" s="629"/>
      <c r="AD155" s="629"/>
      <c r="AE155" s="629"/>
      <c r="AF155" s="639" t="str">
        <f>IF($U$198="","",$U$198)</f>
        <v/>
      </c>
      <c r="AG155" s="640"/>
      <c r="AH155" s="640"/>
      <c r="AI155" s="640"/>
      <c r="AJ155" s="640"/>
      <c r="AK155" s="634" t="s">
        <v>176</v>
      </c>
      <c r="AL155" s="635"/>
      <c r="AQ155" s="137" t="str">
        <f>IF($H$196&gt;$AB$196,"※認定不可、売上高が前年同期に比べ増加しています！",IF($U$198&lt;5,"※認定不可、売上高が前年同期間に比べ5%以上減少していません！",""))</f>
        <v/>
      </c>
    </row>
    <row r="156" spans="1:43" s="219" customFormat="1" ht="15" customHeight="1">
      <c r="G156" s="641" t="s">
        <v>223</v>
      </c>
      <c r="H156" s="629"/>
      <c r="I156" s="629"/>
      <c r="J156" s="629"/>
      <c r="K156" s="629"/>
      <c r="L156" s="632" t="str">
        <f>IF($AB$196="","",$AB$196)</f>
        <v/>
      </c>
      <c r="M156" s="633"/>
      <c r="N156" s="633"/>
      <c r="O156" s="633"/>
      <c r="P156" s="633"/>
      <c r="Q156" s="633"/>
      <c r="R156" s="633"/>
      <c r="S156" s="284" t="s">
        <v>305</v>
      </c>
      <c r="AA156" s="629"/>
      <c r="AB156" s="629"/>
      <c r="AC156" s="629"/>
      <c r="AD156" s="629"/>
      <c r="AE156" s="629"/>
      <c r="AF156" s="640"/>
      <c r="AG156" s="640"/>
      <c r="AH156" s="640"/>
      <c r="AI156" s="640"/>
      <c r="AJ156" s="640"/>
      <c r="AK156" s="635"/>
      <c r="AL156" s="635"/>
    </row>
    <row r="157" spans="1:43" s="219" customFormat="1" ht="6" customHeight="1"/>
    <row r="158" spans="1:43" ht="45" customHeight="1">
      <c r="A158" s="649" t="s">
        <v>278</v>
      </c>
      <c r="B158" s="607"/>
      <c r="C158" s="607"/>
      <c r="D158" s="607"/>
      <c r="E158" s="607"/>
      <c r="F158" s="607"/>
      <c r="G158" s="607"/>
      <c r="H158" s="607"/>
      <c r="I158" s="607"/>
      <c r="J158" s="607"/>
      <c r="K158" s="607"/>
      <c r="L158" s="607"/>
      <c r="M158" s="607"/>
      <c r="N158" s="607"/>
      <c r="O158" s="607"/>
      <c r="P158" s="607"/>
      <c r="Q158" s="607"/>
      <c r="R158" s="607"/>
      <c r="S158" s="607"/>
      <c r="T158" s="607"/>
      <c r="U158" s="607"/>
      <c r="V158" s="607"/>
      <c r="W158" s="607"/>
      <c r="X158" s="607"/>
      <c r="Y158" s="607"/>
      <c r="Z158" s="607"/>
      <c r="AA158" s="607"/>
      <c r="AB158" s="607"/>
      <c r="AC158" s="607"/>
      <c r="AD158" s="607"/>
      <c r="AE158" s="607"/>
      <c r="AF158" s="607"/>
      <c r="AG158" s="607"/>
      <c r="AH158" s="607"/>
      <c r="AI158" s="607"/>
      <c r="AJ158" s="607"/>
      <c r="AK158" s="607"/>
      <c r="AL158" s="607"/>
      <c r="AM158" s="607"/>
      <c r="AN158" s="607"/>
      <c r="AO158" s="219"/>
    </row>
    <row r="159" spans="1:43" ht="6" customHeight="1">
      <c r="A159" s="226"/>
      <c r="B159" s="272"/>
      <c r="C159" s="272"/>
      <c r="D159" s="272"/>
      <c r="E159" s="272"/>
      <c r="F159" s="272"/>
      <c r="G159" s="272"/>
      <c r="H159" s="272"/>
      <c r="I159" s="272"/>
      <c r="J159" s="272"/>
      <c r="K159" s="272"/>
      <c r="L159" s="272"/>
      <c r="M159" s="272"/>
      <c r="N159" s="272"/>
      <c r="O159" s="272"/>
      <c r="P159" s="272"/>
      <c r="Q159" s="272"/>
      <c r="R159" s="272"/>
      <c r="S159" s="272"/>
      <c r="T159" s="272"/>
      <c r="U159" s="272"/>
      <c r="V159" s="272"/>
      <c r="W159" s="272"/>
      <c r="X159" s="272"/>
      <c r="Y159" s="272"/>
      <c r="Z159" s="272"/>
      <c r="AA159" s="272"/>
      <c r="AB159" s="272"/>
      <c r="AC159" s="272"/>
      <c r="AD159" s="272"/>
      <c r="AE159" s="272"/>
      <c r="AF159" s="272"/>
      <c r="AG159" s="272"/>
      <c r="AH159" s="272"/>
      <c r="AI159" s="272"/>
      <c r="AJ159" s="272"/>
      <c r="AK159" s="272"/>
      <c r="AL159" s="272"/>
      <c r="AM159" s="272"/>
      <c r="AN159" s="272"/>
      <c r="AO159" s="219"/>
    </row>
    <row r="160" spans="1:43" s="7" customFormat="1" ht="19.95" customHeight="1">
      <c r="A160" s="615" t="str">
        <f>IF('(イ)-②入力表'!$AF$3="","令和　　　年　　　月　　　日",'(イ)-②入力表'!$AF$3)</f>
        <v>　　　年　　　月　　　日</v>
      </c>
      <c r="B160" s="615"/>
      <c r="C160" s="615"/>
      <c r="D160" s="615"/>
      <c r="E160" s="615"/>
      <c r="F160" s="615"/>
      <c r="G160" s="615"/>
      <c r="H160" s="615"/>
      <c r="I160" s="615"/>
      <c r="J160" s="615"/>
      <c r="K160" s="615"/>
      <c r="L160" s="61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c r="AO160" s="120"/>
    </row>
    <row r="161" spans="1:41" s="7" customFormat="1" ht="19.95" customHeight="1">
      <c r="A161" s="225"/>
      <c r="B161" s="225"/>
      <c r="C161" s="225" t="s">
        <v>184</v>
      </c>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c r="AJ161" s="225"/>
      <c r="AK161" s="225"/>
      <c r="AL161" s="225"/>
      <c r="AM161" s="225"/>
      <c r="AN161" s="225"/>
      <c r="AO161" s="120"/>
    </row>
    <row r="162" spans="1:41" s="7" customFormat="1" ht="19.95" customHeight="1">
      <c r="A162" s="225"/>
      <c r="B162" s="225"/>
      <c r="C162" s="225"/>
      <c r="D162" s="225"/>
      <c r="E162" s="225"/>
      <c r="F162" s="225"/>
      <c r="G162" s="225"/>
      <c r="H162" s="225"/>
      <c r="I162" s="225"/>
      <c r="J162" s="225"/>
      <c r="K162" s="225"/>
      <c r="L162" s="225"/>
      <c r="M162" s="225"/>
      <c r="N162" s="225"/>
      <c r="O162" s="225"/>
      <c r="P162" s="225"/>
      <c r="Q162" s="611" t="s">
        <v>43</v>
      </c>
      <c r="R162" s="611"/>
      <c r="S162" s="611"/>
      <c r="T162" s="611"/>
      <c r="U162" s="611"/>
      <c r="V162" s="614" t="str">
        <f>IF('(イ)-②入力表'!$D$6="","",'(イ)-②入力表'!$D$6)</f>
        <v/>
      </c>
      <c r="W162" s="614"/>
      <c r="X162" s="614"/>
      <c r="Y162" s="614"/>
      <c r="Z162" s="614"/>
      <c r="AA162" s="614"/>
      <c r="AB162" s="614"/>
      <c r="AC162" s="614"/>
      <c r="AD162" s="614"/>
      <c r="AE162" s="614"/>
      <c r="AF162" s="614"/>
      <c r="AG162" s="614"/>
      <c r="AH162" s="614"/>
      <c r="AI162" s="614"/>
      <c r="AJ162" s="614"/>
      <c r="AK162" s="614"/>
      <c r="AL162" s="614"/>
      <c r="AM162" s="614"/>
      <c r="AN162" s="614"/>
      <c r="AO162" s="120"/>
    </row>
    <row r="163" spans="1:41" s="7" customFormat="1" ht="19.95" customHeight="1">
      <c r="A163" s="225"/>
      <c r="B163" s="225"/>
      <c r="C163" s="225"/>
      <c r="D163" s="225"/>
      <c r="E163" s="225"/>
      <c r="F163" s="225"/>
      <c r="G163" s="225"/>
      <c r="H163" s="225"/>
      <c r="I163" s="225"/>
      <c r="J163" s="225"/>
      <c r="K163" s="225"/>
      <c r="L163" s="225"/>
      <c r="M163" s="225"/>
      <c r="N163" s="225"/>
      <c r="O163" s="225"/>
      <c r="P163" s="225"/>
      <c r="Q163" s="611" t="s">
        <v>44</v>
      </c>
      <c r="R163" s="611"/>
      <c r="S163" s="611"/>
      <c r="T163" s="611"/>
      <c r="U163" s="611"/>
      <c r="V163" s="614" t="str">
        <f>IF('(イ)-②入力表'!$D$7="","",'(イ)-②入力表'!$D$7)</f>
        <v/>
      </c>
      <c r="W163" s="614"/>
      <c r="X163" s="614"/>
      <c r="Y163" s="614"/>
      <c r="Z163" s="614"/>
      <c r="AA163" s="614"/>
      <c r="AB163" s="614"/>
      <c r="AC163" s="614"/>
      <c r="AD163" s="614"/>
      <c r="AE163" s="614"/>
      <c r="AF163" s="614"/>
      <c r="AG163" s="614"/>
      <c r="AH163" s="614"/>
      <c r="AI163" s="614"/>
      <c r="AJ163" s="614"/>
      <c r="AK163" s="614"/>
      <c r="AL163" s="614"/>
      <c r="AM163" s="614"/>
      <c r="AN163" s="614"/>
      <c r="AO163" s="120"/>
    </row>
    <row r="164" spans="1:41" s="7" customFormat="1" ht="19.95" customHeight="1">
      <c r="A164" s="225"/>
      <c r="B164" s="225"/>
      <c r="C164" s="225"/>
      <c r="D164" s="225"/>
      <c r="E164" s="225"/>
      <c r="F164" s="225"/>
      <c r="G164" s="225"/>
      <c r="H164" s="225"/>
      <c r="I164" s="225"/>
      <c r="J164" s="225"/>
      <c r="K164" s="225"/>
      <c r="L164" s="225"/>
      <c r="M164" s="225"/>
      <c r="N164" s="225"/>
      <c r="O164" s="225"/>
      <c r="P164" s="225"/>
      <c r="Q164" s="611" t="s">
        <v>45</v>
      </c>
      <c r="R164" s="611"/>
      <c r="S164" s="611"/>
      <c r="T164" s="611"/>
      <c r="U164" s="611"/>
      <c r="V164" s="614" t="str">
        <f>IF('(イ)-②入力表'!$D$8="","",'(イ)-②入力表'!$D$8)</f>
        <v/>
      </c>
      <c r="W164" s="614"/>
      <c r="X164" s="614"/>
      <c r="Y164" s="614"/>
      <c r="Z164" s="614"/>
      <c r="AA164" s="614"/>
      <c r="AB164" s="614"/>
      <c r="AC164" s="614"/>
      <c r="AD164" s="614"/>
      <c r="AE164" s="614"/>
      <c r="AF164" s="614"/>
      <c r="AG164" s="614"/>
      <c r="AH164" s="614"/>
      <c r="AI164" s="614"/>
      <c r="AJ164" s="614"/>
      <c r="AK164" s="614"/>
      <c r="AL164" s="614"/>
      <c r="AM164" s="614"/>
      <c r="AN164" s="614"/>
      <c r="AO164" s="120"/>
    </row>
    <row r="165" spans="1:41" s="7" customFormat="1" ht="19.95" customHeight="1">
      <c r="A165" s="225"/>
      <c r="B165" s="225"/>
      <c r="C165" s="225"/>
      <c r="D165" s="225"/>
      <c r="E165" s="225"/>
      <c r="F165" s="225"/>
      <c r="G165" s="225"/>
      <c r="H165" s="225"/>
      <c r="I165" s="225"/>
      <c r="J165" s="225"/>
      <c r="K165" s="225"/>
      <c r="L165" s="225"/>
      <c r="M165" s="225"/>
      <c r="N165" s="225"/>
      <c r="O165" s="225"/>
      <c r="P165" s="225"/>
      <c r="Q165" s="611" t="s">
        <v>46</v>
      </c>
      <c r="R165" s="611"/>
      <c r="S165" s="611"/>
      <c r="T165" s="611"/>
      <c r="U165" s="611"/>
      <c r="V165" s="614" t="str">
        <f>IF('(イ)-②入力表'!$D$9="","",'(イ)-②入力表'!$D$9)</f>
        <v/>
      </c>
      <c r="W165" s="614"/>
      <c r="X165" s="614"/>
      <c r="Y165" s="614"/>
      <c r="Z165" s="614"/>
      <c r="AA165" s="614"/>
      <c r="AB165" s="614"/>
      <c r="AC165" s="614"/>
      <c r="AD165" s="614"/>
      <c r="AE165" s="614"/>
      <c r="AF165" s="614"/>
      <c r="AG165" s="614"/>
      <c r="AH165" s="614"/>
      <c r="AI165" s="614"/>
      <c r="AJ165" s="614"/>
      <c r="AK165" s="614"/>
      <c r="AL165" s="614"/>
      <c r="AM165" s="614"/>
      <c r="AN165" s="614"/>
      <c r="AO165" s="120"/>
    </row>
    <row r="166" spans="1:41" s="7" customFormat="1" ht="19.95" customHeight="1">
      <c r="A166" s="225"/>
      <c r="B166" s="225"/>
      <c r="C166" s="225"/>
      <c r="D166" s="225"/>
      <c r="E166" s="225"/>
      <c r="F166" s="225"/>
      <c r="G166" s="225"/>
      <c r="H166" s="225"/>
      <c r="I166" s="225"/>
      <c r="J166" s="225"/>
      <c r="K166" s="225"/>
      <c r="L166" s="225"/>
      <c r="M166" s="225"/>
      <c r="N166" s="225"/>
      <c r="O166" s="225"/>
      <c r="P166" s="225"/>
      <c r="Q166" s="611" t="s">
        <v>47</v>
      </c>
      <c r="R166" s="611"/>
      <c r="S166" s="611"/>
      <c r="T166" s="611"/>
      <c r="U166" s="611"/>
      <c r="V166" s="614" t="str">
        <f>IF('(イ)-②入力表'!$D$10="","",'(イ)-②入力表'!$D$10)</f>
        <v/>
      </c>
      <c r="W166" s="614"/>
      <c r="X166" s="614"/>
      <c r="Y166" s="614"/>
      <c r="Z166" s="614"/>
      <c r="AA166" s="614"/>
      <c r="AB166" s="614"/>
      <c r="AC166" s="614"/>
      <c r="AD166" s="614"/>
      <c r="AE166" s="614"/>
      <c r="AF166" s="614"/>
      <c r="AG166" s="614"/>
      <c r="AH166" s="614"/>
      <c r="AI166" s="614"/>
      <c r="AJ166" s="614"/>
      <c r="AK166" s="614"/>
      <c r="AL166" s="614"/>
      <c r="AM166" s="614"/>
      <c r="AN166" s="614"/>
      <c r="AO166" s="120"/>
    </row>
    <row r="167" spans="1:41" s="7" customFormat="1" ht="19.95" customHeight="1">
      <c r="A167" s="225"/>
      <c r="B167" s="225"/>
      <c r="C167" s="225"/>
      <c r="D167" s="225"/>
      <c r="E167" s="225"/>
      <c r="F167" s="225"/>
      <c r="G167" s="225"/>
      <c r="H167" s="225"/>
      <c r="I167" s="225"/>
      <c r="J167" s="225"/>
      <c r="K167" s="225"/>
      <c r="L167" s="225"/>
      <c r="M167" s="225"/>
      <c r="N167" s="225"/>
      <c r="O167" s="225"/>
      <c r="P167" s="225"/>
      <c r="Q167" s="611" t="s">
        <v>46</v>
      </c>
      <c r="R167" s="611"/>
      <c r="S167" s="611"/>
      <c r="T167" s="611"/>
      <c r="U167" s="611"/>
      <c r="V167" s="614" t="str">
        <f>IF('(イ)-②入力表'!$D$11="","",'(イ)-②入力表'!$D$11)</f>
        <v/>
      </c>
      <c r="W167" s="614"/>
      <c r="X167" s="614"/>
      <c r="Y167" s="614"/>
      <c r="Z167" s="614"/>
      <c r="AA167" s="614"/>
      <c r="AB167" s="614"/>
      <c r="AC167" s="614"/>
      <c r="AD167" s="614"/>
      <c r="AE167" s="614"/>
      <c r="AF167" s="614"/>
      <c r="AG167" s="614"/>
      <c r="AH167" s="614"/>
      <c r="AI167" s="614"/>
      <c r="AJ167" s="614"/>
      <c r="AK167" s="614"/>
      <c r="AL167" s="614"/>
      <c r="AM167" s="614"/>
      <c r="AN167" s="614"/>
      <c r="AO167" s="120"/>
    </row>
    <row r="168" spans="1:41" s="219" customFormat="1" ht="15" customHeight="1">
      <c r="AO168" s="222" t="s">
        <v>343</v>
      </c>
    </row>
    <row r="169" spans="1:41" s="219" customFormat="1" ht="6" customHeight="1"/>
    <row r="170" spans="1:41" s="219" customFormat="1" ht="30" customHeight="1">
      <c r="A170" s="628" t="s">
        <v>177</v>
      </c>
      <c r="B170" s="629"/>
      <c r="C170" s="629"/>
      <c r="D170" s="629"/>
      <c r="E170" s="629"/>
      <c r="F170" s="629"/>
      <c r="G170" s="629"/>
      <c r="H170" s="629"/>
      <c r="I170" s="629"/>
      <c r="J170" s="629"/>
      <c r="K170" s="629"/>
      <c r="L170" s="629"/>
      <c r="M170" s="629"/>
      <c r="N170" s="629"/>
      <c r="O170" s="629"/>
      <c r="P170" s="629"/>
      <c r="Q170" s="629"/>
      <c r="R170" s="629"/>
      <c r="S170" s="629"/>
      <c r="T170" s="629"/>
      <c r="U170" s="629"/>
      <c r="V170" s="629"/>
      <c r="W170" s="629"/>
      <c r="X170" s="629"/>
      <c r="Y170" s="629"/>
      <c r="Z170" s="629"/>
      <c r="AA170" s="629"/>
      <c r="AB170" s="629"/>
      <c r="AC170" s="629"/>
      <c r="AD170" s="629"/>
      <c r="AE170" s="629"/>
      <c r="AF170" s="629"/>
      <c r="AG170" s="629"/>
      <c r="AH170" s="629"/>
      <c r="AI170" s="629"/>
      <c r="AJ170" s="629"/>
      <c r="AK170" s="629"/>
      <c r="AL170" s="629"/>
      <c r="AM170" s="629"/>
      <c r="AN170" s="629"/>
      <c r="AO170" s="629"/>
    </row>
    <row r="171" spans="1:41" s="219" customFormat="1" ht="15" customHeight="1"/>
    <row r="172" spans="1:41" s="219" customFormat="1" ht="15" customHeight="1">
      <c r="A172" s="221" t="s">
        <v>167</v>
      </c>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c r="AH172" s="221"/>
      <c r="AI172" s="221"/>
      <c r="AJ172" s="221"/>
      <c r="AK172" s="221"/>
      <c r="AL172" s="221"/>
      <c r="AM172" s="221"/>
      <c r="AN172" s="96"/>
    </row>
    <row r="173" spans="1:41" s="219" customFormat="1" ht="40.049999999999997" customHeight="1">
      <c r="A173" s="585" t="s">
        <v>168</v>
      </c>
      <c r="B173" s="586"/>
      <c r="C173" s="586"/>
      <c r="D173" s="586"/>
      <c r="E173" s="586"/>
      <c r="F173" s="586"/>
      <c r="G173" s="586"/>
      <c r="H173" s="586"/>
      <c r="I173" s="586"/>
      <c r="J173" s="586"/>
      <c r="K173" s="586"/>
      <c r="L173" s="586"/>
      <c r="M173" s="586"/>
      <c r="N173" s="586"/>
      <c r="O173" s="586"/>
      <c r="P173" s="586"/>
      <c r="Q173" s="586"/>
      <c r="R173" s="586"/>
      <c r="S173" s="586"/>
      <c r="T173" s="586"/>
      <c r="U173" s="630" t="s">
        <v>215</v>
      </c>
      <c r="V173" s="631"/>
      <c r="W173" s="631"/>
      <c r="X173" s="631"/>
      <c r="Y173" s="631"/>
      <c r="Z173" s="631"/>
      <c r="AA173" s="631"/>
      <c r="AB173" s="631"/>
      <c r="AC173" s="631"/>
      <c r="AD173" s="631"/>
      <c r="AE173" s="585" t="s">
        <v>169</v>
      </c>
      <c r="AF173" s="586"/>
      <c r="AG173" s="586"/>
      <c r="AH173" s="586"/>
      <c r="AI173" s="586"/>
      <c r="AJ173" s="586"/>
      <c r="AK173" s="586"/>
      <c r="AL173" s="586"/>
      <c r="AM173" s="586"/>
      <c r="AN173" s="586"/>
    </row>
    <row r="174" spans="1:41" s="219" customFormat="1" ht="40.049999999999997" customHeight="1">
      <c r="A174" s="595" t="str">
        <f>IF('(イ)-②入力表'!$C$15="","",'(イ)-②入力表'!$C$15)</f>
        <v/>
      </c>
      <c r="B174" s="596"/>
      <c r="C174" s="596"/>
      <c r="D174" s="596"/>
      <c r="E174" s="596"/>
      <c r="F174" s="597" t="str">
        <f>IF('(イ)-②入力表'!$C$16="","",'(イ)-②入力表'!$C$16)</f>
        <v/>
      </c>
      <c r="G174" s="597"/>
      <c r="H174" s="597"/>
      <c r="I174" s="597"/>
      <c r="J174" s="597"/>
      <c r="K174" s="597"/>
      <c r="L174" s="597"/>
      <c r="M174" s="597"/>
      <c r="N174" s="597"/>
      <c r="O174" s="597"/>
      <c r="P174" s="597"/>
      <c r="Q174" s="597"/>
      <c r="R174" s="597"/>
      <c r="S174" s="597"/>
      <c r="T174" s="598"/>
      <c r="U174" s="589" t="str">
        <f>IF('(イ)-②入力表'!$C$34="","",'(イ)-②入力表'!$C$34)</f>
        <v/>
      </c>
      <c r="V174" s="590"/>
      <c r="W174" s="590"/>
      <c r="X174" s="590"/>
      <c r="Y174" s="590"/>
      <c r="Z174" s="590"/>
      <c r="AA174" s="590"/>
      <c r="AB174" s="591"/>
      <c r="AC174" s="599" t="s">
        <v>259</v>
      </c>
      <c r="AD174" s="600"/>
      <c r="AE174" s="592" t="str">
        <f>IF('(イ)-②入力表'!$C$35="","",'(イ)-②入力表'!$C$35)</f>
        <v/>
      </c>
      <c r="AF174" s="593"/>
      <c r="AG174" s="593"/>
      <c r="AH174" s="593"/>
      <c r="AI174" s="593"/>
      <c r="AJ174" s="593"/>
      <c r="AK174" s="593"/>
      <c r="AL174" s="594"/>
      <c r="AM174" s="587" t="s">
        <v>306</v>
      </c>
      <c r="AN174" s="588"/>
    </row>
    <row r="175" spans="1:41" s="219" customFormat="1" ht="40.049999999999997" customHeight="1">
      <c r="A175" s="595" t="str">
        <f>IF('(イ)-②入力表'!$D$15="","",'(イ)-②入力表'!$D$15)</f>
        <v/>
      </c>
      <c r="B175" s="596"/>
      <c r="C175" s="596"/>
      <c r="D175" s="596"/>
      <c r="E175" s="596"/>
      <c r="F175" s="597" t="str">
        <f>IF('(イ)-②入力表'!$D$16="","",'(イ)-②入力表'!$D$16)</f>
        <v/>
      </c>
      <c r="G175" s="597"/>
      <c r="H175" s="597"/>
      <c r="I175" s="597"/>
      <c r="J175" s="597"/>
      <c r="K175" s="597"/>
      <c r="L175" s="597"/>
      <c r="M175" s="597"/>
      <c r="N175" s="597"/>
      <c r="O175" s="597"/>
      <c r="P175" s="597"/>
      <c r="Q175" s="597"/>
      <c r="R175" s="597"/>
      <c r="S175" s="597"/>
      <c r="T175" s="598"/>
      <c r="U175" s="589" t="str">
        <f>IF('(イ)-②入力表'!$D$34="","",'(イ)-②入力表'!$D$34)</f>
        <v/>
      </c>
      <c r="V175" s="590"/>
      <c r="W175" s="590"/>
      <c r="X175" s="590"/>
      <c r="Y175" s="590"/>
      <c r="Z175" s="590"/>
      <c r="AA175" s="590"/>
      <c r="AB175" s="591"/>
      <c r="AC175" s="599" t="s">
        <v>259</v>
      </c>
      <c r="AD175" s="600"/>
      <c r="AE175" s="592" t="str">
        <f>IF('(イ)-②入力表'!$D$35="","",'(イ)-②入力表'!$D$35)</f>
        <v/>
      </c>
      <c r="AF175" s="593"/>
      <c r="AG175" s="593"/>
      <c r="AH175" s="593"/>
      <c r="AI175" s="593"/>
      <c r="AJ175" s="593"/>
      <c r="AK175" s="593"/>
      <c r="AL175" s="594"/>
      <c r="AM175" s="587" t="s">
        <v>306</v>
      </c>
      <c r="AN175" s="588"/>
    </row>
    <row r="176" spans="1:41" s="219" customFormat="1" ht="40.049999999999997" customHeight="1">
      <c r="A176" s="595" t="str">
        <f>IF('(イ)-②入力表'!$E$15="","",'(イ)-②入力表'!$E$15)</f>
        <v/>
      </c>
      <c r="B176" s="596"/>
      <c r="C176" s="596"/>
      <c r="D176" s="596"/>
      <c r="E176" s="596"/>
      <c r="F176" s="597" t="str">
        <f>IF('(イ)-②入力表'!$E$16="","",'(イ)-②入力表'!$E$16)</f>
        <v/>
      </c>
      <c r="G176" s="597"/>
      <c r="H176" s="597"/>
      <c r="I176" s="597"/>
      <c r="J176" s="597"/>
      <c r="K176" s="597"/>
      <c r="L176" s="597"/>
      <c r="M176" s="597"/>
      <c r="N176" s="597"/>
      <c r="O176" s="597"/>
      <c r="P176" s="597"/>
      <c r="Q176" s="597"/>
      <c r="R176" s="597"/>
      <c r="S176" s="597"/>
      <c r="T176" s="598"/>
      <c r="U176" s="589" t="str">
        <f>IF('(イ)-②入力表'!$E$34="","",'(イ)-②入力表'!$E$34)</f>
        <v/>
      </c>
      <c r="V176" s="590"/>
      <c r="W176" s="590"/>
      <c r="X176" s="590"/>
      <c r="Y176" s="590"/>
      <c r="Z176" s="590"/>
      <c r="AA176" s="590"/>
      <c r="AB176" s="591"/>
      <c r="AC176" s="599" t="s">
        <v>259</v>
      </c>
      <c r="AD176" s="600"/>
      <c r="AE176" s="592" t="str">
        <f>IF('(イ)-②入力表'!$E$35="","",'(イ)-②入力表'!$E$35)</f>
        <v/>
      </c>
      <c r="AF176" s="593"/>
      <c r="AG176" s="593"/>
      <c r="AH176" s="593"/>
      <c r="AI176" s="593"/>
      <c r="AJ176" s="593"/>
      <c r="AK176" s="593"/>
      <c r="AL176" s="594"/>
      <c r="AM176" s="587" t="s">
        <v>306</v>
      </c>
      <c r="AN176" s="588"/>
    </row>
    <row r="177" spans="1:43" s="219" customFormat="1" ht="40.049999999999997" customHeight="1">
      <c r="A177" s="595" t="str">
        <f>IF('(イ)-②入力表'!$F$15="","",'(イ)-②入力表'!$F$15)</f>
        <v/>
      </c>
      <c r="B177" s="596"/>
      <c r="C177" s="596"/>
      <c r="D177" s="596"/>
      <c r="E177" s="596"/>
      <c r="F177" s="597" t="str">
        <f>IF('(イ)-②入力表'!$F$16="","",'(イ)-②入力表'!$F$16)</f>
        <v/>
      </c>
      <c r="G177" s="597"/>
      <c r="H177" s="597"/>
      <c r="I177" s="597"/>
      <c r="J177" s="597"/>
      <c r="K177" s="597"/>
      <c r="L177" s="597"/>
      <c r="M177" s="597"/>
      <c r="N177" s="597"/>
      <c r="O177" s="597"/>
      <c r="P177" s="597"/>
      <c r="Q177" s="597"/>
      <c r="R177" s="597"/>
      <c r="S177" s="597"/>
      <c r="T177" s="598"/>
      <c r="U177" s="589" t="str">
        <f>IF('(イ)-②入力表'!$F$34="","",'(イ)-②入力表'!$F$34)</f>
        <v/>
      </c>
      <c r="V177" s="590"/>
      <c r="W177" s="590"/>
      <c r="X177" s="590"/>
      <c r="Y177" s="590"/>
      <c r="Z177" s="590"/>
      <c r="AA177" s="590"/>
      <c r="AB177" s="591"/>
      <c r="AC177" s="599" t="s">
        <v>259</v>
      </c>
      <c r="AD177" s="600"/>
      <c r="AE177" s="592" t="str">
        <f>IF('(イ)-②入力表'!$F$35="","",'(イ)-②入力表'!$F$35)</f>
        <v/>
      </c>
      <c r="AF177" s="593"/>
      <c r="AG177" s="593"/>
      <c r="AH177" s="593"/>
      <c r="AI177" s="593"/>
      <c r="AJ177" s="593"/>
      <c r="AK177" s="593"/>
      <c r="AL177" s="594"/>
      <c r="AM177" s="587" t="s">
        <v>306</v>
      </c>
      <c r="AN177" s="588"/>
    </row>
    <row r="178" spans="1:43" s="219" customFormat="1" ht="40.049999999999997" customHeight="1">
      <c r="A178" s="601" t="s">
        <v>170</v>
      </c>
      <c r="B178" s="602"/>
      <c r="C178" s="602"/>
      <c r="D178" s="602"/>
      <c r="E178" s="602"/>
      <c r="F178" s="602"/>
      <c r="G178" s="602"/>
      <c r="H178" s="602"/>
      <c r="I178" s="602"/>
      <c r="J178" s="602"/>
      <c r="K178" s="602"/>
      <c r="L178" s="602"/>
      <c r="M178" s="602"/>
      <c r="N178" s="602"/>
      <c r="O178" s="602"/>
      <c r="P178" s="602"/>
      <c r="Q178" s="602"/>
      <c r="R178" s="602"/>
      <c r="S178" s="602"/>
      <c r="T178" s="603"/>
      <c r="U178" s="589" t="str">
        <f>IF(SUM($U$131:$AD$134)=0,"",SUM($U$131:$AD$134))</f>
        <v/>
      </c>
      <c r="V178" s="590"/>
      <c r="W178" s="590"/>
      <c r="X178" s="590"/>
      <c r="Y178" s="590"/>
      <c r="Z178" s="590"/>
      <c r="AA178" s="590"/>
      <c r="AB178" s="591"/>
      <c r="AC178" s="599" t="s">
        <v>259</v>
      </c>
      <c r="AD178" s="600"/>
      <c r="AE178" s="592" t="str">
        <f>IF(SUM($AE$131:$AN$134)=0,"",SUM($AE$131:$AN$134))</f>
        <v/>
      </c>
      <c r="AF178" s="593"/>
      <c r="AG178" s="593"/>
      <c r="AH178" s="593"/>
      <c r="AI178" s="593"/>
      <c r="AJ178" s="593"/>
      <c r="AK178" s="593"/>
      <c r="AL178" s="594"/>
      <c r="AM178" s="587" t="s">
        <v>306</v>
      </c>
      <c r="AN178" s="588"/>
    </row>
    <row r="179" spans="1:43" ht="15" customHeight="1">
      <c r="A179" s="117" t="s">
        <v>231</v>
      </c>
      <c r="B179" s="219"/>
      <c r="C179" s="219"/>
      <c r="D179" s="219"/>
      <c r="E179" s="219"/>
      <c r="F179" s="219"/>
      <c r="G179" s="219"/>
      <c r="H179" s="219"/>
      <c r="I179" s="219"/>
      <c r="J179" s="219"/>
      <c r="K179" s="219"/>
      <c r="L179" s="219"/>
      <c r="M179" s="219"/>
      <c r="N179" s="219"/>
      <c r="O179" s="219"/>
      <c r="P179" s="219"/>
      <c r="Q179" s="219"/>
      <c r="R179" s="219"/>
      <c r="S179" s="219"/>
      <c r="T179" s="219"/>
      <c r="U179" s="219"/>
      <c r="V179" s="219"/>
      <c r="W179" s="219"/>
      <c r="X179" s="219"/>
      <c r="Y179" s="219"/>
      <c r="Z179" s="219"/>
      <c r="AA179" s="219"/>
      <c r="AB179" s="219"/>
      <c r="AC179" s="219"/>
      <c r="AD179" s="219"/>
      <c r="AE179" s="219"/>
      <c r="AF179" s="219"/>
      <c r="AG179" s="219"/>
      <c r="AH179" s="219"/>
      <c r="AI179" s="219"/>
      <c r="AJ179" s="219"/>
      <c r="AK179" s="219"/>
      <c r="AL179" s="219"/>
      <c r="AM179" s="219"/>
      <c r="AN179" s="219"/>
      <c r="AO179" s="219"/>
    </row>
    <row r="180" spans="1:43" ht="15" customHeight="1">
      <c r="A180" s="117"/>
      <c r="B180" s="219"/>
      <c r="C180" s="219"/>
      <c r="D180" s="219"/>
      <c r="E180" s="219"/>
      <c r="F180" s="219"/>
      <c r="G180" s="219"/>
      <c r="H180" s="219"/>
      <c r="I180" s="219"/>
      <c r="J180" s="219"/>
      <c r="K180" s="219"/>
      <c r="L180" s="219"/>
      <c r="M180" s="219"/>
      <c r="N180" s="219"/>
      <c r="O180" s="219"/>
      <c r="P180" s="219"/>
      <c r="Q180" s="219"/>
      <c r="R180" s="219"/>
      <c r="S180" s="219"/>
      <c r="T180" s="219"/>
      <c r="U180" s="219"/>
      <c r="V180" s="219"/>
      <c r="W180" s="219"/>
      <c r="X180" s="219"/>
      <c r="Y180" s="219"/>
      <c r="Z180" s="219"/>
      <c r="AA180" s="219"/>
      <c r="AB180" s="219"/>
      <c r="AC180" s="219"/>
      <c r="AD180" s="219"/>
      <c r="AE180" s="219"/>
      <c r="AF180" s="219"/>
      <c r="AG180" s="219"/>
      <c r="AH180" s="219"/>
      <c r="AI180" s="219"/>
      <c r="AJ180" s="219"/>
      <c r="AK180" s="219"/>
      <c r="AL180" s="219"/>
      <c r="AM180" s="219"/>
      <c r="AN180" s="219"/>
      <c r="AO180" s="219"/>
    </row>
    <row r="181" spans="1:43" ht="15" customHeight="1">
      <c r="A181" s="117" t="s">
        <v>233</v>
      </c>
      <c r="B181" s="219"/>
      <c r="C181" s="219"/>
      <c r="D181" s="219"/>
      <c r="E181" s="219"/>
      <c r="F181" s="219"/>
      <c r="G181" s="219"/>
      <c r="H181" s="219"/>
      <c r="I181" s="219"/>
      <c r="J181" s="219"/>
      <c r="K181" s="219"/>
      <c r="L181" s="219"/>
      <c r="M181" s="219"/>
      <c r="N181" s="219"/>
      <c r="O181" s="219"/>
      <c r="P181" s="219"/>
      <c r="Q181" s="219"/>
      <c r="R181" s="219"/>
      <c r="S181" s="219"/>
      <c r="T181" s="219"/>
      <c r="U181" s="219"/>
      <c r="V181" s="219"/>
      <c r="W181" s="219"/>
      <c r="X181" s="219"/>
      <c r="Y181" s="219"/>
      <c r="Z181" s="219"/>
      <c r="AA181" s="219"/>
      <c r="AB181" s="219"/>
      <c r="AC181" s="219"/>
      <c r="AD181" s="219"/>
      <c r="AE181" s="219"/>
      <c r="AF181" s="219"/>
      <c r="AG181" s="219"/>
      <c r="AH181" s="219"/>
      <c r="AI181" s="219"/>
      <c r="AJ181" s="219"/>
      <c r="AK181" s="219"/>
      <c r="AL181" s="219"/>
      <c r="AM181" s="219"/>
      <c r="AN181" s="219"/>
      <c r="AO181" s="219"/>
    </row>
    <row r="182" spans="1:43" s="219" customFormat="1" ht="19.95" customHeight="1">
      <c r="A182" s="585" t="s">
        <v>178</v>
      </c>
      <c r="B182" s="586"/>
      <c r="C182" s="586"/>
      <c r="D182" s="586"/>
      <c r="E182" s="586"/>
      <c r="F182" s="586"/>
      <c r="G182" s="586"/>
      <c r="H182" s="585" t="s">
        <v>179</v>
      </c>
      <c r="I182" s="586"/>
      <c r="J182" s="586"/>
      <c r="K182" s="586"/>
      <c r="L182" s="586"/>
      <c r="M182" s="586"/>
      <c r="N182" s="586"/>
      <c r="O182" s="586"/>
      <c r="P182" s="586"/>
      <c r="Q182" s="586"/>
      <c r="R182" s="586"/>
      <c r="S182" s="586"/>
      <c r="T182" s="586"/>
      <c r="U182" s="585" t="s">
        <v>180</v>
      </c>
      <c r="V182" s="586"/>
      <c r="W182" s="586"/>
      <c r="X182" s="586"/>
      <c r="Y182" s="586"/>
      <c r="Z182" s="586"/>
      <c r="AA182" s="586"/>
      <c r="AB182" s="585" t="s">
        <v>181</v>
      </c>
      <c r="AC182" s="586"/>
      <c r="AD182" s="586"/>
      <c r="AE182" s="586"/>
      <c r="AF182" s="586"/>
      <c r="AG182" s="586"/>
      <c r="AH182" s="586"/>
      <c r="AI182" s="586"/>
      <c r="AJ182" s="586"/>
      <c r="AK182" s="586"/>
      <c r="AL182" s="586"/>
      <c r="AM182" s="586"/>
      <c r="AN182" s="586"/>
    </row>
    <row r="183" spans="1:43" s="219" customFormat="1" ht="19.95" customHeight="1">
      <c r="A183" s="612" t="str">
        <f>IF('(イ)-②入力表'!$B$31="","　　　　年　　　月",'(イ)-②入力表'!$B$31)</f>
        <v>　　　　年　　　月</v>
      </c>
      <c r="B183" s="613"/>
      <c r="C183" s="613"/>
      <c r="D183" s="613"/>
      <c r="E183" s="613"/>
      <c r="F183" s="613"/>
      <c r="G183" s="613"/>
      <c r="H183" s="657" t="str">
        <f>IF('(イ)-②入力表'!$C$31="","",'(イ)-②入力表'!$C$31)</f>
        <v/>
      </c>
      <c r="I183" s="658"/>
      <c r="J183" s="658"/>
      <c r="K183" s="658"/>
      <c r="L183" s="658"/>
      <c r="M183" s="658"/>
      <c r="N183" s="658"/>
      <c r="O183" s="658"/>
      <c r="P183" s="658"/>
      <c r="Q183" s="658"/>
      <c r="R183" s="658"/>
      <c r="S183" s="599" t="s">
        <v>259</v>
      </c>
      <c r="T183" s="600"/>
      <c r="U183" s="612" t="str">
        <f>IF('(イ)-②入力表'!$B$19="","　　　　年　　　月",'(イ)-②入力表'!$B$19)</f>
        <v>　　　　年　　　月</v>
      </c>
      <c r="V183" s="613"/>
      <c r="W183" s="613"/>
      <c r="X183" s="613"/>
      <c r="Y183" s="613"/>
      <c r="Z183" s="613"/>
      <c r="AA183" s="613"/>
      <c r="AB183" s="657" t="str">
        <f>IF('(イ)-②入力表'!$C$19="","",'(イ)-②入力表'!$C$19)</f>
        <v/>
      </c>
      <c r="AC183" s="658"/>
      <c r="AD183" s="658"/>
      <c r="AE183" s="658"/>
      <c r="AF183" s="658"/>
      <c r="AG183" s="658"/>
      <c r="AH183" s="658"/>
      <c r="AI183" s="658"/>
      <c r="AJ183" s="658"/>
      <c r="AK183" s="658"/>
      <c r="AL183" s="658"/>
      <c r="AM183" s="599" t="s">
        <v>259</v>
      </c>
      <c r="AN183" s="600"/>
    </row>
    <row r="184" spans="1:43" s="219" customFormat="1" ht="19.95" customHeight="1">
      <c r="A184" s="612" t="str">
        <f>IF('(イ)-②入力表'!$B$32="","　　　　年　　　月",'(イ)-②入力表'!$B$32)</f>
        <v>　　　　年　　　月</v>
      </c>
      <c r="B184" s="613"/>
      <c r="C184" s="613"/>
      <c r="D184" s="613"/>
      <c r="E184" s="613"/>
      <c r="F184" s="613"/>
      <c r="G184" s="613"/>
      <c r="H184" s="657" t="str">
        <f>IF('(イ)-②入力表'!$C$32="","",'(イ)-②入力表'!$C$32)</f>
        <v/>
      </c>
      <c r="I184" s="658"/>
      <c r="J184" s="658"/>
      <c r="K184" s="658"/>
      <c r="L184" s="658"/>
      <c r="M184" s="658"/>
      <c r="N184" s="658"/>
      <c r="O184" s="658"/>
      <c r="P184" s="658"/>
      <c r="Q184" s="658"/>
      <c r="R184" s="658"/>
      <c r="S184" s="599" t="s">
        <v>259</v>
      </c>
      <c r="T184" s="600"/>
      <c r="U184" s="612" t="str">
        <f>IF('(イ)-②入力表'!$B$20="","　　　　年　　　月",'(イ)-②入力表'!$B$20)</f>
        <v>　　　　年　　　月</v>
      </c>
      <c r="V184" s="613"/>
      <c r="W184" s="613"/>
      <c r="X184" s="613"/>
      <c r="Y184" s="613"/>
      <c r="Z184" s="613"/>
      <c r="AA184" s="613"/>
      <c r="AB184" s="657" t="str">
        <f>IF('(イ)-②入力表'!$C$20="","",'(イ)-②入力表'!$C$20)</f>
        <v/>
      </c>
      <c r="AC184" s="658"/>
      <c r="AD184" s="658"/>
      <c r="AE184" s="658"/>
      <c r="AF184" s="658"/>
      <c r="AG184" s="658"/>
      <c r="AH184" s="658"/>
      <c r="AI184" s="658"/>
      <c r="AJ184" s="658"/>
      <c r="AK184" s="658"/>
      <c r="AL184" s="658"/>
      <c r="AM184" s="599" t="s">
        <v>259</v>
      </c>
      <c r="AN184" s="600"/>
    </row>
    <row r="185" spans="1:43" s="219" customFormat="1" ht="19.95" customHeight="1">
      <c r="A185" s="612" t="str">
        <f>IF('(イ)-②入力表'!$B$33="","　　　　年　　　月",'(イ)-②入力表'!$B$33)</f>
        <v>　　　　年　　　月</v>
      </c>
      <c r="B185" s="613"/>
      <c r="C185" s="613"/>
      <c r="D185" s="613"/>
      <c r="E185" s="613"/>
      <c r="F185" s="613"/>
      <c r="G185" s="613"/>
      <c r="H185" s="657" t="str">
        <f>IF('(イ)-②入力表'!$C$33="","",'(イ)-②入力表'!$C$33)</f>
        <v/>
      </c>
      <c r="I185" s="658"/>
      <c r="J185" s="658"/>
      <c r="K185" s="658"/>
      <c r="L185" s="658"/>
      <c r="M185" s="658"/>
      <c r="N185" s="658"/>
      <c r="O185" s="658"/>
      <c r="P185" s="658"/>
      <c r="Q185" s="658"/>
      <c r="R185" s="658"/>
      <c r="S185" s="599" t="s">
        <v>259</v>
      </c>
      <c r="T185" s="600"/>
      <c r="U185" s="612" t="str">
        <f>IF('(イ)-②入力表'!$B$21="","　　　　年　　　月",'(イ)-②入力表'!$B$21)</f>
        <v>　　　　年　　　月</v>
      </c>
      <c r="V185" s="613"/>
      <c r="W185" s="613"/>
      <c r="X185" s="613"/>
      <c r="Y185" s="613"/>
      <c r="Z185" s="613"/>
      <c r="AA185" s="613"/>
      <c r="AB185" s="657" t="str">
        <f>IF('(イ)-②入力表'!$C$21="","",'(イ)-②入力表'!$C$21)</f>
        <v/>
      </c>
      <c r="AC185" s="658"/>
      <c r="AD185" s="658"/>
      <c r="AE185" s="658"/>
      <c r="AF185" s="658"/>
      <c r="AG185" s="658"/>
      <c r="AH185" s="658"/>
      <c r="AI185" s="658"/>
      <c r="AJ185" s="658"/>
      <c r="AK185" s="658"/>
      <c r="AL185" s="658"/>
      <c r="AM185" s="599" t="s">
        <v>259</v>
      </c>
      <c r="AN185" s="600"/>
    </row>
    <row r="186" spans="1:43" s="219" customFormat="1" ht="19.95" customHeight="1">
      <c r="A186" s="585" t="s">
        <v>182</v>
      </c>
      <c r="B186" s="586"/>
      <c r="C186" s="586"/>
      <c r="D186" s="586"/>
      <c r="E186" s="586"/>
      <c r="F186" s="586"/>
      <c r="G186" s="586"/>
      <c r="H186" s="657" t="str">
        <f>IF(SUM($H$183:$T$185)=0,"",SUM($H$183:$T$185))</f>
        <v/>
      </c>
      <c r="I186" s="658"/>
      <c r="J186" s="658"/>
      <c r="K186" s="658"/>
      <c r="L186" s="658"/>
      <c r="M186" s="658"/>
      <c r="N186" s="658"/>
      <c r="O186" s="658"/>
      <c r="P186" s="658"/>
      <c r="Q186" s="658"/>
      <c r="R186" s="658"/>
      <c r="S186" s="599" t="s">
        <v>259</v>
      </c>
      <c r="T186" s="600"/>
      <c r="U186" s="585" t="s">
        <v>183</v>
      </c>
      <c r="V186" s="586"/>
      <c r="W186" s="586"/>
      <c r="X186" s="586"/>
      <c r="Y186" s="586"/>
      <c r="Z186" s="586"/>
      <c r="AA186" s="586"/>
      <c r="AB186" s="657" t="str">
        <f>IF(SUM($AB$183:$AN$185)=0,"",SUM($AB$183:$AN$185))</f>
        <v/>
      </c>
      <c r="AC186" s="658"/>
      <c r="AD186" s="658"/>
      <c r="AE186" s="658"/>
      <c r="AF186" s="658"/>
      <c r="AG186" s="658"/>
      <c r="AH186" s="658"/>
      <c r="AI186" s="658"/>
      <c r="AJ186" s="658"/>
      <c r="AK186" s="658"/>
      <c r="AL186" s="658"/>
      <c r="AM186" s="599" t="s">
        <v>259</v>
      </c>
      <c r="AN186" s="600"/>
    </row>
    <row r="187" spans="1:43" s="219" customFormat="1" ht="6" customHeight="1" thickBot="1">
      <c r="A187" s="220"/>
      <c r="B187" s="157"/>
      <c r="C187" s="157"/>
      <c r="D187" s="157"/>
      <c r="E187" s="157"/>
      <c r="F187" s="157"/>
      <c r="G187" s="157"/>
      <c r="H187" s="155"/>
      <c r="I187" s="273"/>
      <c r="J187" s="273"/>
      <c r="K187" s="273"/>
      <c r="L187" s="273"/>
      <c r="M187" s="273"/>
      <c r="N187" s="273"/>
      <c r="O187" s="273"/>
      <c r="P187" s="273"/>
      <c r="Q187" s="273"/>
      <c r="R187" s="273"/>
      <c r="S187" s="273"/>
      <c r="T187" s="273"/>
      <c r="U187" s="220"/>
      <c r="V187" s="157"/>
      <c r="W187" s="157"/>
      <c r="X187" s="157"/>
      <c r="Y187" s="157"/>
      <c r="Z187" s="157"/>
      <c r="AA187" s="157"/>
      <c r="AB187" s="155"/>
      <c r="AC187" s="273"/>
      <c r="AD187" s="273"/>
      <c r="AE187" s="273"/>
      <c r="AF187" s="273"/>
      <c r="AG187" s="273"/>
      <c r="AH187" s="273"/>
      <c r="AI187" s="273"/>
      <c r="AJ187" s="273"/>
      <c r="AK187" s="273"/>
      <c r="AL187" s="273"/>
      <c r="AM187" s="273"/>
      <c r="AN187" s="273"/>
    </row>
    <row r="188" spans="1:43" s="219" customFormat="1" ht="30" customHeight="1" thickBot="1">
      <c r="F188" s="568" t="s">
        <v>185</v>
      </c>
      <c r="G188" s="611"/>
      <c r="H188" s="611"/>
      <c r="I188" s="611"/>
      <c r="J188" s="611"/>
      <c r="K188" s="611"/>
      <c r="L188" s="611"/>
      <c r="M188" s="611"/>
      <c r="N188" s="611"/>
      <c r="O188" s="611"/>
      <c r="P188" s="611"/>
      <c r="Q188" s="611"/>
      <c r="R188" s="611"/>
      <c r="S188" s="611"/>
      <c r="T188" s="611"/>
      <c r="U188" s="625" t="str">
        <f>IF(OR($H$186="",$AB$186=""),"",ROUNDDOWN(($AB$186-$H$186)/$AB$186*100,1))</f>
        <v/>
      </c>
      <c r="V188" s="626"/>
      <c r="W188" s="626"/>
      <c r="X188" s="626"/>
      <c r="Y188" s="627"/>
      <c r="Z188" s="219" t="s">
        <v>186</v>
      </c>
      <c r="AQ188" s="156" t="str">
        <f>IF($H$186&gt;$AB$186,"※認定不可、売上高が前年同期に比べ増加しています！",IF($U$188&lt;5,"※認定不可、売上高が前年同期間に比べ5%以上減少していません！",""))</f>
        <v/>
      </c>
    </row>
    <row r="189" spans="1:43" s="219" customFormat="1" ht="15" customHeight="1">
      <c r="F189" s="222"/>
      <c r="G189" s="224"/>
      <c r="H189" s="224"/>
      <c r="I189" s="224"/>
      <c r="J189" s="224"/>
      <c r="K189" s="224"/>
      <c r="L189" s="224"/>
      <c r="M189" s="224"/>
      <c r="N189" s="224"/>
      <c r="O189" s="224"/>
      <c r="P189" s="224"/>
      <c r="Q189" s="224"/>
      <c r="R189" s="224"/>
      <c r="S189" s="224"/>
      <c r="T189" s="269" t="s">
        <v>236</v>
      </c>
      <c r="U189" s="140"/>
      <c r="V189" s="274"/>
      <c r="W189" s="274"/>
      <c r="X189" s="274"/>
      <c r="Y189" s="274"/>
      <c r="AQ189" s="156"/>
    </row>
    <row r="190" spans="1:43" s="219" customFormat="1" ht="15" customHeight="1">
      <c r="F190" s="222"/>
      <c r="G190" s="224"/>
      <c r="H190" s="224"/>
      <c r="I190" s="224"/>
      <c r="J190" s="224"/>
      <c r="K190" s="224"/>
      <c r="L190" s="224"/>
      <c r="M190" s="224"/>
      <c r="N190" s="224"/>
      <c r="O190" s="224"/>
      <c r="P190" s="224"/>
      <c r="Q190" s="224"/>
      <c r="R190" s="224"/>
      <c r="S190" s="224"/>
      <c r="T190" s="224"/>
      <c r="U190" s="157"/>
      <c r="V190" s="157"/>
      <c r="W190" s="157"/>
      <c r="X190" s="157"/>
      <c r="Y190" s="157"/>
      <c r="AQ190" s="120"/>
    </row>
    <row r="191" spans="1:43" s="219" customFormat="1" ht="15" customHeight="1">
      <c r="A191" s="117" t="s">
        <v>235</v>
      </c>
    </row>
    <row r="192" spans="1:43" s="219" customFormat="1" ht="19.95" customHeight="1">
      <c r="A192" s="585" t="s">
        <v>178</v>
      </c>
      <c r="B192" s="586"/>
      <c r="C192" s="586"/>
      <c r="D192" s="586"/>
      <c r="E192" s="586"/>
      <c r="F192" s="586"/>
      <c r="G192" s="586"/>
      <c r="H192" s="601" t="s">
        <v>234</v>
      </c>
      <c r="I192" s="655"/>
      <c r="J192" s="655"/>
      <c r="K192" s="655"/>
      <c r="L192" s="655"/>
      <c r="M192" s="655"/>
      <c r="N192" s="655"/>
      <c r="O192" s="655"/>
      <c r="P192" s="655"/>
      <c r="Q192" s="655"/>
      <c r="R192" s="655"/>
      <c r="S192" s="655"/>
      <c r="T192" s="656"/>
      <c r="U192" s="585" t="s">
        <v>180</v>
      </c>
      <c r="V192" s="586"/>
      <c r="W192" s="586"/>
      <c r="X192" s="586"/>
      <c r="Y192" s="586"/>
      <c r="Z192" s="586"/>
      <c r="AA192" s="586"/>
      <c r="AB192" s="585" t="s">
        <v>232</v>
      </c>
      <c r="AC192" s="586"/>
      <c r="AD192" s="586"/>
      <c r="AE192" s="586"/>
      <c r="AF192" s="586"/>
      <c r="AG192" s="586"/>
      <c r="AH192" s="586"/>
      <c r="AI192" s="586"/>
      <c r="AJ192" s="586"/>
      <c r="AK192" s="586"/>
      <c r="AL192" s="586"/>
      <c r="AM192" s="586"/>
      <c r="AN192" s="586"/>
    </row>
    <row r="193" spans="1:43" s="219" customFormat="1" ht="19.95" customHeight="1">
      <c r="A193" s="612" t="str">
        <f>IF('(イ)-②入力表'!$B$31="","　　　　年　　　月",'(イ)-②入力表'!$B$31)</f>
        <v>　　　　年　　　月</v>
      </c>
      <c r="B193" s="644"/>
      <c r="C193" s="644"/>
      <c r="D193" s="644"/>
      <c r="E193" s="644"/>
      <c r="F193" s="644"/>
      <c r="G193" s="645"/>
      <c r="H193" s="657" t="str">
        <f>IF('(イ)-②入力表'!$G$31=0,"",'(イ)-②入力表'!$G$31)</f>
        <v/>
      </c>
      <c r="I193" s="658"/>
      <c r="J193" s="658"/>
      <c r="K193" s="658"/>
      <c r="L193" s="658"/>
      <c r="M193" s="658"/>
      <c r="N193" s="658"/>
      <c r="O193" s="658"/>
      <c r="P193" s="658"/>
      <c r="Q193" s="658"/>
      <c r="R193" s="658"/>
      <c r="S193" s="599" t="s">
        <v>259</v>
      </c>
      <c r="T193" s="600"/>
      <c r="U193" s="612" t="str">
        <f>IF('(イ)-②入力表'!$B$19="","　　　　年　　　月",'(イ)-②入力表'!$B$19)</f>
        <v>　　　　年　　　月</v>
      </c>
      <c r="V193" s="613"/>
      <c r="W193" s="613"/>
      <c r="X193" s="613"/>
      <c r="Y193" s="613"/>
      <c r="Z193" s="613"/>
      <c r="AA193" s="613"/>
      <c r="AB193" s="657" t="str">
        <f>IF('(イ)-②入力表'!$G$19=0,"",'(イ)-②入力表'!$G$19)</f>
        <v/>
      </c>
      <c r="AC193" s="658"/>
      <c r="AD193" s="658"/>
      <c r="AE193" s="658"/>
      <c r="AF193" s="658"/>
      <c r="AG193" s="658"/>
      <c r="AH193" s="658"/>
      <c r="AI193" s="658"/>
      <c r="AJ193" s="658"/>
      <c r="AK193" s="658"/>
      <c r="AL193" s="658"/>
      <c r="AM193" s="599" t="s">
        <v>259</v>
      </c>
      <c r="AN193" s="600"/>
    </row>
    <row r="194" spans="1:43" s="219" customFormat="1" ht="19.95" customHeight="1">
      <c r="A194" s="646" t="str">
        <f>IF('(イ)-②入力表'!$B$32="","　　　　年　　　月",'(イ)-②入力表'!$B$32)</f>
        <v>　　　　年　　　月</v>
      </c>
      <c r="B194" s="644"/>
      <c r="C194" s="644"/>
      <c r="D194" s="644"/>
      <c r="E194" s="644"/>
      <c r="F194" s="644"/>
      <c r="G194" s="645"/>
      <c r="H194" s="657" t="str">
        <f>IF('(イ)-②入力表'!$G$32=0,"",'(イ)-②入力表'!$G$32)</f>
        <v/>
      </c>
      <c r="I194" s="658"/>
      <c r="J194" s="658"/>
      <c r="K194" s="658"/>
      <c r="L194" s="658"/>
      <c r="M194" s="658"/>
      <c r="N194" s="658"/>
      <c r="O194" s="658"/>
      <c r="P194" s="658"/>
      <c r="Q194" s="658"/>
      <c r="R194" s="658"/>
      <c r="S194" s="599" t="s">
        <v>259</v>
      </c>
      <c r="T194" s="600"/>
      <c r="U194" s="612" t="str">
        <f>IF('(イ)-②入力表'!$B$20="","　　　　年　　　月",'(イ)-②入力表'!$B$20)</f>
        <v>　　　　年　　　月</v>
      </c>
      <c r="V194" s="613"/>
      <c r="W194" s="613"/>
      <c r="X194" s="613"/>
      <c r="Y194" s="613"/>
      <c r="Z194" s="613"/>
      <c r="AA194" s="613"/>
      <c r="AB194" s="657" t="str">
        <f>IF('(イ)-②入力表'!$G$20=0,"",'(イ)-②入力表'!$G$20)</f>
        <v/>
      </c>
      <c r="AC194" s="658"/>
      <c r="AD194" s="658"/>
      <c r="AE194" s="658"/>
      <c r="AF194" s="658"/>
      <c r="AG194" s="658"/>
      <c r="AH194" s="658"/>
      <c r="AI194" s="658"/>
      <c r="AJ194" s="658"/>
      <c r="AK194" s="658"/>
      <c r="AL194" s="658"/>
      <c r="AM194" s="599" t="s">
        <v>259</v>
      </c>
      <c r="AN194" s="600"/>
    </row>
    <row r="195" spans="1:43" s="219" customFormat="1" ht="19.95" customHeight="1">
      <c r="A195" s="646" t="str">
        <f>IF('(イ)-②入力表'!$B$33="","　　　　年　　　月",'(イ)-②入力表'!$B$33)</f>
        <v>　　　　年　　　月</v>
      </c>
      <c r="B195" s="644"/>
      <c r="C195" s="644"/>
      <c r="D195" s="644"/>
      <c r="E195" s="644"/>
      <c r="F195" s="644"/>
      <c r="G195" s="645"/>
      <c r="H195" s="657" t="str">
        <f>IF('(イ)-②入力表'!$G$33=0,"",'(イ)-②入力表'!$G$33)</f>
        <v/>
      </c>
      <c r="I195" s="658"/>
      <c r="J195" s="658"/>
      <c r="K195" s="658"/>
      <c r="L195" s="658"/>
      <c r="M195" s="658"/>
      <c r="N195" s="658"/>
      <c r="O195" s="658"/>
      <c r="P195" s="658"/>
      <c r="Q195" s="658"/>
      <c r="R195" s="658"/>
      <c r="S195" s="599" t="s">
        <v>259</v>
      </c>
      <c r="T195" s="600"/>
      <c r="U195" s="612" t="str">
        <f>IF('(イ)-②入力表'!$B$21="","　　　　年　　　月",'(イ)-②入力表'!$B$21)</f>
        <v>　　　　年　　　月</v>
      </c>
      <c r="V195" s="613"/>
      <c r="W195" s="613"/>
      <c r="X195" s="613"/>
      <c r="Y195" s="613"/>
      <c r="Z195" s="613"/>
      <c r="AA195" s="613"/>
      <c r="AB195" s="657" t="str">
        <f>IF('(イ)-②入力表'!$G$21=0,"",'(イ)-②入力表'!$G$21)</f>
        <v/>
      </c>
      <c r="AC195" s="658"/>
      <c r="AD195" s="658"/>
      <c r="AE195" s="658"/>
      <c r="AF195" s="658"/>
      <c r="AG195" s="658"/>
      <c r="AH195" s="658"/>
      <c r="AI195" s="658"/>
      <c r="AJ195" s="658"/>
      <c r="AK195" s="658"/>
      <c r="AL195" s="658"/>
      <c r="AM195" s="599" t="s">
        <v>259</v>
      </c>
      <c r="AN195" s="600"/>
    </row>
    <row r="196" spans="1:43" s="219" customFormat="1" ht="19.95" customHeight="1">
      <c r="A196" s="585" t="s">
        <v>182</v>
      </c>
      <c r="B196" s="586"/>
      <c r="C196" s="586"/>
      <c r="D196" s="586"/>
      <c r="E196" s="586"/>
      <c r="F196" s="586"/>
      <c r="G196" s="586"/>
      <c r="H196" s="657" t="str">
        <f>IF(SUM($H$193:$T$195)=0,"",SUM($H$193:$T$195))</f>
        <v/>
      </c>
      <c r="I196" s="658"/>
      <c r="J196" s="658"/>
      <c r="K196" s="658"/>
      <c r="L196" s="658"/>
      <c r="M196" s="658"/>
      <c r="N196" s="658"/>
      <c r="O196" s="658"/>
      <c r="P196" s="658"/>
      <c r="Q196" s="658"/>
      <c r="R196" s="658"/>
      <c r="S196" s="599" t="s">
        <v>259</v>
      </c>
      <c r="T196" s="600"/>
      <c r="U196" s="585" t="s">
        <v>183</v>
      </c>
      <c r="V196" s="586"/>
      <c r="W196" s="586"/>
      <c r="X196" s="586"/>
      <c r="Y196" s="586"/>
      <c r="Z196" s="586"/>
      <c r="AA196" s="586"/>
      <c r="AB196" s="657" t="str">
        <f>IF(SUM($AB$193:$AN$195)=0,"",SUM($AB$193:$AN$195))</f>
        <v/>
      </c>
      <c r="AC196" s="658"/>
      <c r="AD196" s="658"/>
      <c r="AE196" s="658"/>
      <c r="AF196" s="658"/>
      <c r="AG196" s="658"/>
      <c r="AH196" s="658"/>
      <c r="AI196" s="658"/>
      <c r="AJ196" s="658"/>
      <c r="AK196" s="658"/>
      <c r="AL196" s="658"/>
      <c r="AM196" s="599" t="s">
        <v>259</v>
      </c>
      <c r="AN196" s="600"/>
    </row>
    <row r="197" spans="1:43" s="219" customFormat="1" ht="6" customHeight="1" thickBot="1">
      <c r="A197" s="220"/>
      <c r="B197" s="157"/>
      <c r="C197" s="157"/>
      <c r="D197" s="157"/>
      <c r="E197" s="157"/>
      <c r="F197" s="157"/>
      <c r="G197" s="157"/>
      <c r="H197" s="155"/>
      <c r="I197" s="273"/>
      <c r="J197" s="273"/>
      <c r="K197" s="273"/>
      <c r="L197" s="273"/>
      <c r="M197" s="273"/>
      <c r="N197" s="273"/>
      <c r="O197" s="273"/>
      <c r="P197" s="273"/>
      <c r="Q197" s="273"/>
      <c r="R197" s="273"/>
      <c r="S197" s="273"/>
      <c r="T197" s="273"/>
      <c r="U197" s="220"/>
      <c r="V197" s="157"/>
      <c r="W197" s="157"/>
      <c r="X197" s="157"/>
      <c r="Y197" s="157"/>
      <c r="Z197" s="157"/>
      <c r="AA197" s="157"/>
      <c r="AB197" s="155"/>
      <c r="AC197" s="273"/>
      <c r="AD197" s="273"/>
      <c r="AE197" s="273"/>
      <c r="AF197" s="273"/>
      <c r="AG197" s="273"/>
      <c r="AH197" s="273"/>
      <c r="AI197" s="273"/>
      <c r="AJ197" s="273"/>
      <c r="AK197" s="273"/>
      <c r="AL197" s="273"/>
      <c r="AM197" s="273"/>
      <c r="AN197" s="273"/>
    </row>
    <row r="198" spans="1:43" s="219" customFormat="1" ht="30" customHeight="1" thickBot="1">
      <c r="F198" s="568" t="s">
        <v>185</v>
      </c>
      <c r="G198" s="611"/>
      <c r="H198" s="611"/>
      <c r="I198" s="611"/>
      <c r="J198" s="611"/>
      <c r="K198" s="611"/>
      <c r="L198" s="611"/>
      <c r="M198" s="611"/>
      <c r="N198" s="611"/>
      <c r="O198" s="611"/>
      <c r="P198" s="611"/>
      <c r="Q198" s="611"/>
      <c r="R198" s="611"/>
      <c r="S198" s="611"/>
      <c r="T198" s="611"/>
      <c r="U198" s="625" t="str">
        <f>IF(OR($H$196="",$AB$196=""),"",ROUNDDOWN(($AB$196-$H$196)/$AB$196*100,1))</f>
        <v/>
      </c>
      <c r="V198" s="626"/>
      <c r="W198" s="626"/>
      <c r="X198" s="626"/>
      <c r="Y198" s="627"/>
      <c r="Z198" s="219" t="s">
        <v>186</v>
      </c>
      <c r="AQ198" s="156" t="str">
        <f>IF($H$196&gt;$AB$196,"※認定不可、売上高が前年同期に比べ増加しています！",IF($U$198&lt;5,"※認定不可、売上高が前年同期間に比べ5%以上減少していません！",""))</f>
        <v/>
      </c>
    </row>
    <row r="199" spans="1:43" s="219" customFormat="1" ht="15" customHeight="1">
      <c r="F199" s="222"/>
      <c r="G199" s="224"/>
      <c r="H199" s="224"/>
      <c r="I199" s="224"/>
      <c r="J199" s="224"/>
      <c r="K199" s="224"/>
      <c r="L199" s="224"/>
      <c r="M199" s="224"/>
      <c r="N199" s="224"/>
      <c r="O199" s="224"/>
      <c r="P199" s="224"/>
      <c r="Q199" s="224"/>
      <c r="R199" s="224"/>
      <c r="S199" s="224"/>
      <c r="T199" s="269" t="s">
        <v>236</v>
      </c>
      <c r="U199" s="140"/>
      <c r="V199" s="274"/>
      <c r="W199" s="274"/>
      <c r="X199" s="274"/>
      <c r="Y199" s="274"/>
      <c r="AQ199" s="156"/>
    </row>
    <row r="200" spans="1:43" s="120" customFormat="1" ht="19.95" customHeight="1">
      <c r="A200" s="615" t="str">
        <f>IF('(イ)-②入力表'!$AF$3="","令和　　　年　　　月　　　日",'(イ)-②入力表'!$AF$3)</f>
        <v>　　　年　　　月　　　日</v>
      </c>
      <c r="B200" s="615"/>
      <c r="C200" s="615"/>
      <c r="D200" s="615"/>
      <c r="E200" s="615"/>
      <c r="F200" s="615"/>
      <c r="G200" s="615"/>
      <c r="H200" s="615"/>
      <c r="I200" s="615"/>
      <c r="J200" s="615"/>
      <c r="K200" s="615"/>
      <c r="L200" s="615"/>
      <c r="M200" s="225"/>
      <c r="N200" s="225"/>
      <c r="O200" s="225"/>
      <c r="P200" s="225"/>
      <c r="Q200" s="225"/>
      <c r="R200" s="225"/>
      <c r="S200" s="225"/>
      <c r="T200" s="225"/>
      <c r="U200" s="225"/>
      <c r="V200" s="225"/>
      <c r="W200" s="225"/>
      <c r="X200" s="225"/>
      <c r="Y200" s="225"/>
      <c r="Z200" s="225"/>
      <c r="AA200" s="225"/>
      <c r="AB200" s="225"/>
      <c r="AC200" s="225"/>
      <c r="AD200" s="225"/>
      <c r="AE200" s="225"/>
      <c r="AF200" s="225"/>
      <c r="AG200" s="225"/>
      <c r="AH200" s="225"/>
      <c r="AI200" s="225"/>
      <c r="AJ200" s="225"/>
      <c r="AK200" s="225"/>
      <c r="AL200" s="225"/>
      <c r="AM200" s="225"/>
      <c r="AN200" s="225"/>
    </row>
    <row r="201" spans="1:43" s="219" customFormat="1" ht="6" customHeight="1"/>
    <row r="202" spans="1:43" s="120" customFormat="1" ht="19.95" customHeight="1">
      <c r="A202" s="225"/>
      <c r="B202" s="225"/>
      <c r="C202" s="225"/>
      <c r="D202" s="225"/>
      <c r="E202" s="225"/>
      <c r="F202" s="225"/>
      <c r="G202" s="225"/>
      <c r="H202" s="225"/>
      <c r="I202" s="225"/>
      <c r="J202" s="225"/>
      <c r="K202" s="225"/>
      <c r="L202" s="225"/>
      <c r="M202" s="225"/>
      <c r="N202" s="225"/>
      <c r="O202" s="225"/>
      <c r="P202" s="225"/>
      <c r="Q202" s="611" t="s">
        <v>43</v>
      </c>
      <c r="R202" s="611"/>
      <c r="S202" s="611"/>
      <c r="T202" s="611"/>
      <c r="U202" s="611"/>
      <c r="V202" s="614" t="str">
        <f>IF('(イ)-②入力表'!$D$6="","",'(イ)-②入力表'!$D$6)</f>
        <v/>
      </c>
      <c r="W202" s="614"/>
      <c r="X202" s="614"/>
      <c r="Y202" s="614"/>
      <c r="Z202" s="614"/>
      <c r="AA202" s="614"/>
      <c r="AB202" s="614"/>
      <c r="AC202" s="614"/>
      <c r="AD202" s="614"/>
      <c r="AE202" s="614"/>
      <c r="AF202" s="614"/>
      <c r="AG202" s="614"/>
      <c r="AH202" s="614"/>
      <c r="AI202" s="614"/>
      <c r="AJ202" s="614"/>
      <c r="AK202" s="614"/>
      <c r="AL202" s="614"/>
      <c r="AM202" s="614"/>
      <c r="AN202" s="614"/>
    </row>
    <row r="203" spans="1:43" s="120" customFormat="1" ht="19.95" customHeight="1">
      <c r="A203" s="225"/>
      <c r="B203" s="225"/>
      <c r="C203" s="225"/>
      <c r="D203" s="225"/>
      <c r="E203" s="225"/>
      <c r="F203" s="225"/>
      <c r="G203" s="225"/>
      <c r="H203" s="225"/>
      <c r="I203" s="225"/>
      <c r="J203" s="225"/>
      <c r="K203" s="225"/>
      <c r="L203" s="225"/>
      <c r="M203" s="225"/>
      <c r="N203" s="225"/>
      <c r="O203" s="225"/>
      <c r="P203" s="225"/>
      <c r="Q203" s="611" t="s">
        <v>44</v>
      </c>
      <c r="R203" s="611"/>
      <c r="S203" s="611"/>
      <c r="T203" s="611"/>
      <c r="U203" s="611"/>
      <c r="V203" s="614" t="str">
        <f>IF('(イ)-②入力表'!$D$7="","",'(イ)-②入力表'!$D$7)</f>
        <v/>
      </c>
      <c r="W203" s="614"/>
      <c r="X203" s="614"/>
      <c r="Y203" s="614"/>
      <c r="Z203" s="614"/>
      <c r="AA203" s="614"/>
      <c r="AB203" s="614"/>
      <c r="AC203" s="614"/>
      <c r="AD203" s="614"/>
      <c r="AE203" s="614"/>
      <c r="AF203" s="614"/>
      <c r="AG203" s="614"/>
      <c r="AH203" s="614"/>
      <c r="AI203" s="614"/>
      <c r="AJ203" s="614"/>
      <c r="AK203" s="614"/>
      <c r="AL203" s="614"/>
      <c r="AM203" s="614"/>
      <c r="AN203" s="614"/>
    </row>
    <row r="204" spans="1:43" s="120" customFormat="1" ht="19.95" customHeight="1">
      <c r="A204" s="225"/>
      <c r="B204" s="225"/>
      <c r="C204" s="225"/>
      <c r="D204" s="225"/>
      <c r="E204" s="225"/>
      <c r="F204" s="225"/>
      <c r="G204" s="225"/>
      <c r="H204" s="225"/>
      <c r="I204" s="225"/>
      <c r="J204" s="225"/>
      <c r="K204" s="225"/>
      <c r="L204" s="225"/>
      <c r="M204" s="225"/>
      <c r="N204" s="225"/>
      <c r="O204" s="225"/>
      <c r="P204" s="225"/>
      <c r="Q204" s="611" t="s">
        <v>45</v>
      </c>
      <c r="R204" s="611"/>
      <c r="S204" s="611"/>
      <c r="T204" s="611"/>
      <c r="U204" s="611"/>
      <c r="V204" s="614" t="str">
        <f>IF('(イ)-②入力表'!$D$8="","",'(イ)-②入力表'!$D$8)</f>
        <v/>
      </c>
      <c r="W204" s="614"/>
      <c r="X204" s="614"/>
      <c r="Y204" s="614"/>
      <c r="Z204" s="614"/>
      <c r="AA204" s="614"/>
      <c r="AB204" s="614"/>
      <c r="AC204" s="614"/>
      <c r="AD204" s="614"/>
      <c r="AE204" s="614"/>
      <c r="AF204" s="614"/>
      <c r="AG204" s="614"/>
      <c r="AH204" s="614"/>
      <c r="AI204" s="614"/>
      <c r="AJ204" s="614"/>
      <c r="AK204" s="614"/>
      <c r="AL204" s="614"/>
      <c r="AM204" s="614"/>
      <c r="AN204" s="614"/>
    </row>
    <row r="205" spans="1:43" s="120" customFormat="1" ht="19.95" customHeight="1">
      <c r="A205" s="225"/>
      <c r="B205" s="225"/>
      <c r="C205" s="225"/>
      <c r="D205" s="225"/>
      <c r="E205" s="225"/>
      <c r="F205" s="225"/>
      <c r="G205" s="225"/>
      <c r="H205" s="225"/>
      <c r="I205" s="225"/>
      <c r="J205" s="225"/>
      <c r="K205" s="225"/>
      <c r="L205" s="225"/>
      <c r="M205" s="225"/>
      <c r="N205" s="225"/>
      <c r="O205" s="225"/>
      <c r="P205" s="225"/>
      <c r="Q205" s="611" t="s">
        <v>46</v>
      </c>
      <c r="R205" s="611"/>
      <c r="S205" s="611"/>
      <c r="T205" s="611"/>
      <c r="U205" s="611"/>
      <c r="V205" s="614" t="str">
        <f>IF('(イ)-②入力表'!$D$9="","",'(イ)-②入力表'!$D$9)</f>
        <v/>
      </c>
      <c r="W205" s="614"/>
      <c r="X205" s="614"/>
      <c r="Y205" s="614"/>
      <c r="Z205" s="614"/>
      <c r="AA205" s="614"/>
      <c r="AB205" s="614"/>
      <c r="AC205" s="614"/>
      <c r="AD205" s="614"/>
      <c r="AE205" s="614"/>
      <c r="AF205" s="614"/>
      <c r="AG205" s="614"/>
      <c r="AH205" s="614"/>
      <c r="AI205" s="614"/>
      <c r="AJ205" s="614"/>
      <c r="AK205" s="614"/>
      <c r="AL205" s="614"/>
      <c r="AM205" s="614"/>
      <c r="AN205" s="614"/>
    </row>
    <row r="206" spans="1:43" s="120" customFormat="1" ht="19.95" customHeight="1">
      <c r="A206" s="225"/>
      <c r="B206" s="225"/>
      <c r="C206" s="225"/>
      <c r="D206" s="225"/>
      <c r="E206" s="225"/>
      <c r="F206" s="225"/>
      <c r="G206" s="225"/>
      <c r="H206" s="225"/>
      <c r="I206" s="225"/>
      <c r="J206" s="225"/>
      <c r="K206" s="225"/>
      <c r="L206" s="225"/>
      <c r="M206" s="225"/>
      <c r="N206" s="225"/>
      <c r="O206" s="225"/>
      <c r="P206" s="225"/>
      <c r="Q206" s="611" t="s">
        <v>47</v>
      </c>
      <c r="R206" s="611"/>
      <c r="S206" s="611"/>
      <c r="T206" s="611"/>
      <c r="U206" s="611"/>
      <c r="V206" s="614" t="str">
        <f>IF('(イ)-②入力表'!$D$10="","",'(イ)-②入力表'!$D$10)</f>
        <v/>
      </c>
      <c r="W206" s="614"/>
      <c r="X206" s="614"/>
      <c r="Y206" s="614"/>
      <c r="Z206" s="614"/>
      <c r="AA206" s="614"/>
      <c r="AB206" s="614"/>
      <c r="AC206" s="614"/>
      <c r="AD206" s="614"/>
      <c r="AE206" s="614"/>
      <c r="AF206" s="614"/>
      <c r="AG206" s="614"/>
      <c r="AH206" s="614"/>
      <c r="AI206" s="614"/>
      <c r="AJ206" s="614"/>
      <c r="AK206" s="614"/>
      <c r="AL206" s="614"/>
      <c r="AM206" s="614"/>
      <c r="AN206" s="614"/>
    </row>
    <row r="207" spans="1:43" s="120" customFormat="1" ht="19.95" customHeight="1">
      <c r="A207" s="225"/>
      <c r="B207" s="225"/>
      <c r="C207" s="225"/>
      <c r="D207" s="225"/>
      <c r="E207" s="225"/>
      <c r="F207" s="225"/>
      <c r="G207" s="225"/>
      <c r="H207" s="225"/>
      <c r="I207" s="225"/>
      <c r="J207" s="225"/>
      <c r="K207" s="225"/>
      <c r="L207" s="225"/>
      <c r="M207" s="225"/>
      <c r="N207" s="225"/>
      <c r="O207" s="225"/>
      <c r="P207" s="225"/>
      <c r="Q207" s="611" t="s">
        <v>46</v>
      </c>
      <c r="R207" s="611"/>
      <c r="S207" s="611"/>
      <c r="T207" s="611"/>
      <c r="U207" s="611"/>
      <c r="V207" s="614" t="str">
        <f>IF('(イ)-②入力表'!$D$11="","",'(イ)-②入力表'!$D$11)</f>
        <v/>
      </c>
      <c r="W207" s="614"/>
      <c r="X207" s="614"/>
      <c r="Y207" s="614"/>
      <c r="Z207" s="614"/>
      <c r="AA207" s="614"/>
      <c r="AB207" s="614"/>
      <c r="AC207" s="614"/>
      <c r="AD207" s="614"/>
      <c r="AE207" s="614"/>
      <c r="AF207" s="614"/>
      <c r="AG207" s="614"/>
      <c r="AH207" s="614"/>
      <c r="AI207" s="614"/>
      <c r="AJ207" s="614"/>
      <c r="AK207" s="614"/>
      <c r="AL207" s="614"/>
      <c r="AM207" s="614"/>
      <c r="AN207" s="614"/>
    </row>
  </sheetData>
  <sheetProtection algorithmName="SHA-512" hashValue="Nq49ObzkZZ1N/9A+FTtQJQ411/VmIF9OfWaxawXavuBEb6KVkVkRrfc49J4cu2wJBlO7QgpNAZIasyfVC0MKYA==" saltValue="0B3CUT4zt0jMQBBOgMQv5Q==" spinCount="100000" sheet="1" objects="1" scenarios="1"/>
  <mergeCells count="259">
    <mergeCell ref="AB194:AL194"/>
    <mergeCell ref="AB195:AL195"/>
    <mergeCell ref="AB196:AL196"/>
    <mergeCell ref="H193:R193"/>
    <mergeCell ref="H194:R194"/>
    <mergeCell ref="H195:R195"/>
    <mergeCell ref="H196:R196"/>
    <mergeCell ref="AA145:AL145"/>
    <mergeCell ref="AA146:AL146"/>
    <mergeCell ref="A145:Z145"/>
    <mergeCell ref="A146:Z146"/>
    <mergeCell ref="H183:R183"/>
    <mergeCell ref="H184:R184"/>
    <mergeCell ref="H185:R185"/>
    <mergeCell ref="H186:R186"/>
    <mergeCell ref="AB183:AL183"/>
    <mergeCell ref="AB184:AL184"/>
    <mergeCell ref="AB185:AL185"/>
    <mergeCell ref="AB186:AL186"/>
    <mergeCell ref="AB193:AL193"/>
    <mergeCell ref="S183:T183"/>
    <mergeCell ref="S184:T184"/>
    <mergeCell ref="S185:T185"/>
    <mergeCell ref="S186:T186"/>
    <mergeCell ref="S193:T193"/>
    <mergeCell ref="AM193:AN193"/>
    <mergeCell ref="AC177:AD177"/>
    <mergeCell ref="AC178:AD178"/>
    <mergeCell ref="AM174:AN174"/>
    <mergeCell ref="AM175:AN175"/>
    <mergeCell ref="AM176:AN176"/>
    <mergeCell ref="AM177:AN177"/>
    <mergeCell ref="AM178:AN178"/>
    <mergeCell ref="U174:AB174"/>
    <mergeCell ref="U175:AB175"/>
    <mergeCell ref="U176:AB176"/>
    <mergeCell ref="U177:AB177"/>
    <mergeCell ref="U178:AB178"/>
    <mergeCell ref="AE174:AL174"/>
    <mergeCell ref="AE175:AL175"/>
    <mergeCell ref="AE176:AL176"/>
    <mergeCell ref="AE177:AL177"/>
    <mergeCell ref="AE178:AL178"/>
    <mergeCell ref="AC176:AD176"/>
    <mergeCell ref="A178:T178"/>
    <mergeCell ref="A175:E175"/>
    <mergeCell ref="A192:G192"/>
    <mergeCell ref="H192:T192"/>
    <mergeCell ref="V62:AN62"/>
    <mergeCell ref="X78:AK78"/>
    <mergeCell ref="U78:W78"/>
    <mergeCell ref="X77:AL77"/>
    <mergeCell ref="X76:AL76"/>
    <mergeCell ref="U76:W76"/>
    <mergeCell ref="U74:W74"/>
    <mergeCell ref="AA70:AL70"/>
    <mergeCell ref="B68:AN68"/>
    <mergeCell ref="AB63:AN63"/>
    <mergeCell ref="V63:AA63"/>
    <mergeCell ref="AM194:AN194"/>
    <mergeCell ref="AM195:AN195"/>
    <mergeCell ref="AM196:AN196"/>
    <mergeCell ref="AA155:AE156"/>
    <mergeCell ref="AF155:AJ156"/>
    <mergeCell ref="AC174:AD174"/>
    <mergeCell ref="AC175:AD175"/>
    <mergeCell ref="G151:K151"/>
    <mergeCell ref="A158:AN158"/>
    <mergeCell ref="A160:L160"/>
    <mergeCell ref="AA150:AE151"/>
    <mergeCell ref="A155:E155"/>
    <mergeCell ref="F155:M155"/>
    <mergeCell ref="V165:AN165"/>
    <mergeCell ref="Q166:U166"/>
    <mergeCell ref="V166:AN166"/>
    <mergeCell ref="Q167:U167"/>
    <mergeCell ref="V167:AN167"/>
    <mergeCell ref="Q162:U162"/>
    <mergeCell ref="V162:AN162"/>
    <mergeCell ref="Q163:U163"/>
    <mergeCell ref="V163:AN163"/>
    <mergeCell ref="Q164:U164"/>
    <mergeCell ref="V164:AN164"/>
    <mergeCell ref="B82:I82"/>
    <mergeCell ref="J81:X81"/>
    <mergeCell ref="F81:I81"/>
    <mergeCell ref="B81:E81"/>
    <mergeCell ref="A196:G196"/>
    <mergeCell ref="U196:AA196"/>
    <mergeCell ref="F198:T198"/>
    <mergeCell ref="U198:Y198"/>
    <mergeCell ref="A193:G193"/>
    <mergeCell ref="U193:AA193"/>
    <mergeCell ref="A194:G194"/>
    <mergeCell ref="U194:AA194"/>
    <mergeCell ref="A195:G195"/>
    <mergeCell ref="U195:AA195"/>
    <mergeCell ref="S194:T194"/>
    <mergeCell ref="S195:T195"/>
    <mergeCell ref="S196:T196"/>
    <mergeCell ref="X119:Y119"/>
    <mergeCell ref="Z119:AL119"/>
    <mergeCell ref="AA121:AL121"/>
    <mergeCell ref="I89:I92"/>
    <mergeCell ref="AA142:AL142"/>
    <mergeCell ref="AA141:AL141"/>
    <mergeCell ref="N155:Q155"/>
    <mergeCell ref="F89:H89"/>
    <mergeCell ref="B85:AN85"/>
    <mergeCell ref="AM119:AN119"/>
    <mergeCell ref="AM146:AN146"/>
    <mergeCell ref="R155:Y155"/>
    <mergeCell ref="L151:R151"/>
    <mergeCell ref="L156:R156"/>
    <mergeCell ref="AK155:AL156"/>
    <mergeCell ref="A141:Z141"/>
    <mergeCell ref="A142:Z142"/>
    <mergeCell ref="AF150:AJ151"/>
    <mergeCell ref="AK150:AL151"/>
    <mergeCell ref="U134:AB134"/>
    <mergeCell ref="U135:AB135"/>
    <mergeCell ref="AE132:AL132"/>
    <mergeCell ref="AE135:AL135"/>
    <mergeCell ref="G156:K156"/>
    <mergeCell ref="A131:E131"/>
    <mergeCell ref="F131:T131"/>
    <mergeCell ref="A125:E125"/>
    <mergeCell ref="F125:AH125"/>
    <mergeCell ref="A134:E134"/>
    <mergeCell ref="F134:T134"/>
    <mergeCell ref="AC131:AD131"/>
    <mergeCell ref="V1:AN1"/>
    <mergeCell ref="B20:E20"/>
    <mergeCell ref="F20:I20"/>
    <mergeCell ref="J20:X20"/>
    <mergeCell ref="B21:I21"/>
    <mergeCell ref="Q205:U205"/>
    <mergeCell ref="V205:AN205"/>
    <mergeCell ref="Q206:U206"/>
    <mergeCell ref="V206:AN206"/>
    <mergeCell ref="A186:G186"/>
    <mergeCell ref="U186:AA186"/>
    <mergeCell ref="F188:T188"/>
    <mergeCell ref="U188:Y188"/>
    <mergeCell ref="A184:G184"/>
    <mergeCell ref="U184:AA184"/>
    <mergeCell ref="A185:G185"/>
    <mergeCell ref="U185:AA185"/>
    <mergeCell ref="A182:G182"/>
    <mergeCell ref="F175:T175"/>
    <mergeCell ref="A176:E176"/>
    <mergeCell ref="F176:T176"/>
    <mergeCell ref="A170:AO170"/>
    <mergeCell ref="A173:T173"/>
    <mergeCell ref="U173:AD173"/>
    <mergeCell ref="Q207:U207"/>
    <mergeCell ref="V207:AN207"/>
    <mergeCell ref="A200:L200"/>
    <mergeCell ref="Q202:U202"/>
    <mergeCell ref="V202:AN202"/>
    <mergeCell ref="Q203:U203"/>
    <mergeCell ref="V203:AN203"/>
    <mergeCell ref="Q204:U204"/>
    <mergeCell ref="V204:AN204"/>
    <mergeCell ref="U192:AA192"/>
    <mergeCell ref="AB192:AN192"/>
    <mergeCell ref="H182:T182"/>
    <mergeCell ref="U182:AA182"/>
    <mergeCell ref="AB182:AN182"/>
    <mergeCell ref="A183:G183"/>
    <mergeCell ref="U183:AA183"/>
    <mergeCell ref="AM183:AN183"/>
    <mergeCell ref="AM184:AN184"/>
    <mergeCell ref="AM185:AN185"/>
    <mergeCell ref="AM186:AN186"/>
    <mergeCell ref="A177:E177"/>
    <mergeCell ref="A135:T135"/>
    <mergeCell ref="N150:Q150"/>
    <mergeCell ref="R150:Y150"/>
    <mergeCell ref="A137:AN137"/>
    <mergeCell ref="A150:E150"/>
    <mergeCell ref="F150:M150"/>
    <mergeCell ref="AM141:AN141"/>
    <mergeCell ref="AM142:AN142"/>
    <mergeCell ref="AM145:AN145"/>
    <mergeCell ref="AC135:AD135"/>
    <mergeCell ref="AM135:AN135"/>
    <mergeCell ref="F177:T177"/>
    <mergeCell ref="AE173:AN173"/>
    <mergeCell ref="A174:E174"/>
    <mergeCell ref="F174:T174"/>
    <mergeCell ref="Q165:U165"/>
    <mergeCell ref="AM131:AN131"/>
    <mergeCell ref="U131:AB131"/>
    <mergeCell ref="AE131:AL131"/>
    <mergeCell ref="AE133:AL133"/>
    <mergeCell ref="AE134:AL134"/>
    <mergeCell ref="A132:E132"/>
    <mergeCell ref="F132:T132"/>
    <mergeCell ref="A133:E133"/>
    <mergeCell ref="F133:T133"/>
    <mergeCell ref="AC132:AD132"/>
    <mergeCell ref="AC133:AD133"/>
    <mergeCell ref="AC134:AD134"/>
    <mergeCell ref="AM132:AN132"/>
    <mergeCell ref="AM133:AN133"/>
    <mergeCell ref="AM134:AN134"/>
    <mergeCell ref="U132:AB132"/>
    <mergeCell ref="U133:AB133"/>
    <mergeCell ref="K58:W58"/>
    <mergeCell ref="X58:Y58"/>
    <mergeCell ref="Z58:AL58"/>
    <mergeCell ref="AM58:AN58"/>
    <mergeCell ref="AA60:AL60"/>
    <mergeCell ref="A128:O128"/>
    <mergeCell ref="P128:AI128"/>
    <mergeCell ref="A130:T130"/>
    <mergeCell ref="U130:AD130"/>
    <mergeCell ref="AE130:AN130"/>
    <mergeCell ref="J89:L92"/>
    <mergeCell ref="AG89:AJ89"/>
    <mergeCell ref="AG92:AJ92"/>
    <mergeCell ref="AG96:AM96"/>
    <mergeCell ref="AG98:AM98"/>
    <mergeCell ref="AG102:AM102"/>
    <mergeCell ref="AG104:AM104"/>
    <mergeCell ref="A106:AO106"/>
    <mergeCell ref="A111:AN111"/>
    <mergeCell ref="A113:B113"/>
    <mergeCell ref="C113:F113"/>
    <mergeCell ref="G113:K113"/>
    <mergeCell ref="B115:M115"/>
    <mergeCell ref="K119:W119"/>
    <mergeCell ref="A50:AN50"/>
    <mergeCell ref="A52:B52"/>
    <mergeCell ref="C52:F52"/>
    <mergeCell ref="G52:K52"/>
    <mergeCell ref="B54:M54"/>
    <mergeCell ref="B24:AN24"/>
    <mergeCell ref="F28:H28"/>
    <mergeCell ref="I28:I31"/>
    <mergeCell ref="J28:L31"/>
    <mergeCell ref="AG31:AJ31"/>
    <mergeCell ref="AG28:AJ28"/>
    <mergeCell ref="AG37:AM37"/>
    <mergeCell ref="AG43:AM43"/>
    <mergeCell ref="AG35:AM35"/>
    <mergeCell ref="AG41:AM41"/>
    <mergeCell ref="A45:AO45"/>
    <mergeCell ref="U17:W17"/>
    <mergeCell ref="X17:AK17"/>
    <mergeCell ref="B7:AN7"/>
    <mergeCell ref="AA9:AL9"/>
    <mergeCell ref="U13:W13"/>
    <mergeCell ref="U15:W15"/>
    <mergeCell ref="X15:AL15"/>
    <mergeCell ref="X16:AL16"/>
    <mergeCell ref="V2:AA2"/>
    <mergeCell ref="AB2:AN2"/>
  </mergeCells>
  <phoneticPr fontId="1"/>
  <conditionalFormatting sqref="AG31:AJ31">
    <cfRule type="cellIs" dxfId="78" priority="9" operator="lessThan">
      <formula>5</formula>
    </cfRule>
  </conditionalFormatting>
  <conditionalFormatting sqref="AF150:AJ151">
    <cfRule type="cellIs" dxfId="77" priority="8" operator="lessThan">
      <formula>5</formula>
    </cfRule>
  </conditionalFormatting>
  <conditionalFormatting sqref="U188:Y188">
    <cfRule type="cellIs" dxfId="76" priority="7" operator="lessThan">
      <formula>5</formula>
    </cfRule>
  </conditionalFormatting>
  <conditionalFormatting sqref="AG28:AJ28">
    <cfRule type="cellIs" dxfId="75" priority="5" operator="lessThan">
      <formula>5</formula>
    </cfRule>
  </conditionalFormatting>
  <conditionalFormatting sqref="AF155:AJ156">
    <cfRule type="cellIs" dxfId="74" priority="4" operator="lessThan">
      <formula>5</formula>
    </cfRule>
  </conditionalFormatting>
  <conditionalFormatting sqref="U198:Y198">
    <cfRule type="cellIs" dxfId="73" priority="3" operator="lessThan">
      <formula>5</formula>
    </cfRule>
  </conditionalFormatting>
  <conditionalFormatting sqref="AG92:AJ92">
    <cfRule type="cellIs" dxfId="72" priority="2" operator="lessThan">
      <formula>5</formula>
    </cfRule>
  </conditionalFormatting>
  <conditionalFormatting sqref="AG89:AJ89">
    <cfRule type="cellIs" dxfId="71" priority="1" operator="lessThan">
      <formula>5</formula>
    </cfRule>
  </conditionalFormatting>
  <pageMargins left="0.94488188976377963" right="0.74803149606299213" top="0.59055118110236227" bottom="0.19685039370078741" header="0.31496062992125984" footer="0.31496062992125984"/>
  <pageSetup paperSize="9" orientation="portrait" r:id="rId1"/>
  <rowBreaks count="3" manualBreakCount="3">
    <brk id="61" max="40" man="1"/>
    <brk id="122" max="40" man="1"/>
    <brk id="167" max="4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4419A-26AA-40F7-BD9F-EFA689FE1959}">
  <sheetPr>
    <tabColor rgb="FFFF0000"/>
  </sheetPr>
  <dimension ref="A1:AI93"/>
  <sheetViews>
    <sheetView zoomScaleNormal="100" zoomScaleSheetLayoutView="70" workbookViewId="0"/>
  </sheetViews>
  <sheetFormatPr defaultRowHeight="15" customHeight="1"/>
  <cols>
    <col min="1" max="1" width="3.19921875" style="11" bestFit="1" customWidth="1"/>
    <col min="2" max="2" width="14.5" style="11" bestFit="1" customWidth="1"/>
    <col min="3" max="6" width="11.5" style="11" customWidth="1"/>
    <col min="7" max="7" width="11.5" style="11" bestFit="1" customWidth="1"/>
    <col min="8" max="8" width="3.69921875" style="11" customWidth="1"/>
    <col min="9" max="9" width="14.19921875" style="11" customWidth="1"/>
    <col min="10" max="10" width="13" style="38" hidden="1" customWidth="1"/>
    <col min="11" max="11" width="16.3984375" style="37" hidden="1" customWidth="1"/>
    <col min="12" max="12" width="5.69921875" style="37" hidden="1" customWidth="1"/>
    <col min="13" max="13" width="2.69921875" style="37" hidden="1" customWidth="1"/>
    <col min="14" max="14" width="7.69921875" style="37" hidden="1" customWidth="1"/>
    <col min="15" max="15" width="4.69921875" style="37" hidden="1" customWidth="1"/>
    <col min="16" max="17" width="5.69921875" style="37" hidden="1" customWidth="1"/>
    <col min="18" max="18" width="3.69921875" style="37" hidden="1" customWidth="1"/>
    <col min="19" max="19" width="6.69921875" style="37" hidden="1" customWidth="1"/>
    <col min="20" max="20" width="7.69921875" style="37" hidden="1" customWidth="1"/>
    <col min="21" max="22" width="6.69921875" style="37" hidden="1" customWidth="1"/>
    <col min="23" max="23" width="5.69921875" style="37" hidden="1" customWidth="1"/>
    <col min="24" max="24" width="3.69921875" style="37" hidden="1" customWidth="1"/>
    <col min="25" max="25" width="5.8984375" style="37" hidden="1" customWidth="1"/>
    <col min="26" max="28" width="3.69921875" style="37" hidden="1" customWidth="1"/>
    <col min="29" max="31" width="9.69921875" style="37" hidden="1" customWidth="1"/>
    <col min="32" max="32" width="45.69921875" style="37" hidden="1" customWidth="1"/>
    <col min="33" max="254" width="8.796875" style="11"/>
    <col min="255" max="255" width="3.19921875" style="11" bestFit="1" customWidth="1"/>
    <col min="256" max="256" width="14.5" style="11" bestFit="1" customWidth="1"/>
    <col min="257" max="260" width="11.5" style="11" customWidth="1"/>
    <col min="261" max="261" width="11.5" style="11" bestFit="1" customWidth="1"/>
    <col min="262" max="262" width="19.19921875" style="11" bestFit="1" customWidth="1"/>
    <col min="263" max="263" width="10.59765625" style="11" bestFit="1" customWidth="1"/>
    <col min="264" max="266" width="9.19921875" style="11" bestFit="1" customWidth="1"/>
    <col min="267" max="510" width="8.796875" style="11"/>
    <col min="511" max="511" width="3.19921875" style="11" bestFit="1" customWidth="1"/>
    <col min="512" max="512" width="14.5" style="11" bestFit="1" customWidth="1"/>
    <col min="513" max="516" width="11.5" style="11" customWidth="1"/>
    <col min="517" max="517" width="11.5" style="11" bestFit="1" customWidth="1"/>
    <col min="518" max="518" width="19.19921875" style="11" bestFit="1" customWidth="1"/>
    <col min="519" max="519" width="10.59765625" style="11" bestFit="1" customWidth="1"/>
    <col min="520" max="522" width="9.19921875" style="11" bestFit="1" customWidth="1"/>
    <col min="523" max="766" width="8.796875" style="11"/>
    <col min="767" max="767" width="3.19921875" style="11" bestFit="1" customWidth="1"/>
    <col min="768" max="768" width="14.5" style="11" bestFit="1" customWidth="1"/>
    <col min="769" max="772" width="11.5" style="11" customWidth="1"/>
    <col min="773" max="773" width="11.5" style="11" bestFit="1" customWidth="1"/>
    <col min="774" max="774" width="19.19921875" style="11" bestFit="1" customWidth="1"/>
    <col min="775" max="775" width="10.59765625" style="11" bestFit="1" customWidth="1"/>
    <col min="776" max="778" width="9.19921875" style="11" bestFit="1" customWidth="1"/>
    <col min="779" max="1022" width="8.796875" style="11"/>
    <col min="1023" max="1023" width="3.19921875" style="11" bestFit="1" customWidth="1"/>
    <col min="1024" max="1024" width="14.5" style="11" bestFit="1" customWidth="1"/>
    <col min="1025" max="1028" width="11.5" style="11" customWidth="1"/>
    <col min="1029" max="1029" width="11.5" style="11" bestFit="1" customWidth="1"/>
    <col min="1030" max="1030" width="19.19921875" style="11" bestFit="1" customWidth="1"/>
    <col min="1031" max="1031" width="10.59765625" style="11" bestFit="1" customWidth="1"/>
    <col min="1032" max="1034" width="9.19921875" style="11" bestFit="1" customWidth="1"/>
    <col min="1035" max="1278" width="8.796875" style="11"/>
    <col min="1279" max="1279" width="3.19921875" style="11" bestFit="1" customWidth="1"/>
    <col min="1280" max="1280" width="14.5" style="11" bestFit="1" customWidth="1"/>
    <col min="1281" max="1284" width="11.5" style="11" customWidth="1"/>
    <col min="1285" max="1285" width="11.5" style="11" bestFit="1" customWidth="1"/>
    <col min="1286" max="1286" width="19.19921875" style="11" bestFit="1" customWidth="1"/>
    <col min="1287" max="1287" width="10.59765625" style="11" bestFit="1" customWidth="1"/>
    <col min="1288" max="1290" width="9.19921875" style="11" bestFit="1" customWidth="1"/>
    <col min="1291" max="1534" width="8.796875" style="11"/>
    <col min="1535" max="1535" width="3.19921875" style="11" bestFit="1" customWidth="1"/>
    <col min="1536" max="1536" width="14.5" style="11" bestFit="1" customWidth="1"/>
    <col min="1537" max="1540" width="11.5" style="11" customWidth="1"/>
    <col min="1541" max="1541" width="11.5" style="11" bestFit="1" customWidth="1"/>
    <col min="1542" max="1542" width="19.19921875" style="11" bestFit="1" customWidth="1"/>
    <col min="1543" max="1543" width="10.59765625" style="11" bestFit="1" customWidth="1"/>
    <col min="1544" max="1546" width="9.19921875" style="11" bestFit="1" customWidth="1"/>
    <col min="1547" max="1790" width="8.796875" style="11"/>
    <col min="1791" max="1791" width="3.19921875" style="11" bestFit="1" customWidth="1"/>
    <col min="1792" max="1792" width="14.5" style="11" bestFit="1" customWidth="1"/>
    <col min="1793" max="1796" width="11.5" style="11" customWidth="1"/>
    <col min="1797" max="1797" width="11.5" style="11" bestFit="1" customWidth="1"/>
    <col min="1798" max="1798" width="19.19921875" style="11" bestFit="1" customWidth="1"/>
    <col min="1799" max="1799" width="10.59765625" style="11" bestFit="1" customWidth="1"/>
    <col min="1800" max="1802" width="9.19921875" style="11" bestFit="1" customWidth="1"/>
    <col min="1803" max="2046" width="8.796875" style="11"/>
    <col min="2047" max="2047" width="3.19921875" style="11" bestFit="1" customWidth="1"/>
    <col min="2048" max="2048" width="14.5" style="11" bestFit="1" customWidth="1"/>
    <col min="2049" max="2052" width="11.5" style="11" customWidth="1"/>
    <col min="2053" max="2053" width="11.5" style="11" bestFit="1" customWidth="1"/>
    <col min="2054" max="2054" width="19.19921875" style="11" bestFit="1" customWidth="1"/>
    <col min="2055" max="2055" width="10.59765625" style="11" bestFit="1" customWidth="1"/>
    <col min="2056" max="2058" width="9.19921875" style="11" bestFit="1" customWidth="1"/>
    <col min="2059" max="2302" width="8.796875" style="11"/>
    <col min="2303" max="2303" width="3.19921875" style="11" bestFit="1" customWidth="1"/>
    <col min="2304" max="2304" width="14.5" style="11" bestFit="1" customWidth="1"/>
    <col min="2305" max="2308" width="11.5" style="11" customWidth="1"/>
    <col min="2309" max="2309" width="11.5" style="11" bestFit="1" customWidth="1"/>
    <col min="2310" max="2310" width="19.19921875" style="11" bestFit="1" customWidth="1"/>
    <col min="2311" max="2311" width="10.59765625" style="11" bestFit="1" customWidth="1"/>
    <col min="2312" max="2314" width="9.19921875" style="11" bestFit="1" customWidth="1"/>
    <col min="2315" max="2558" width="8.796875" style="11"/>
    <col min="2559" max="2559" width="3.19921875" style="11" bestFit="1" customWidth="1"/>
    <col min="2560" max="2560" width="14.5" style="11" bestFit="1" customWidth="1"/>
    <col min="2561" max="2564" width="11.5" style="11" customWidth="1"/>
    <col min="2565" max="2565" width="11.5" style="11" bestFit="1" customWidth="1"/>
    <col min="2566" max="2566" width="19.19921875" style="11" bestFit="1" customWidth="1"/>
    <col min="2567" max="2567" width="10.59765625" style="11" bestFit="1" customWidth="1"/>
    <col min="2568" max="2570" width="9.19921875" style="11" bestFit="1" customWidth="1"/>
    <col min="2571" max="2814" width="8.796875" style="11"/>
    <col min="2815" max="2815" width="3.19921875" style="11" bestFit="1" customWidth="1"/>
    <col min="2816" max="2816" width="14.5" style="11" bestFit="1" customWidth="1"/>
    <col min="2817" max="2820" width="11.5" style="11" customWidth="1"/>
    <col min="2821" max="2821" width="11.5" style="11" bestFit="1" customWidth="1"/>
    <col min="2822" max="2822" width="19.19921875" style="11" bestFit="1" customWidth="1"/>
    <col min="2823" max="2823" width="10.59765625" style="11" bestFit="1" customWidth="1"/>
    <col min="2824" max="2826" width="9.19921875" style="11" bestFit="1" customWidth="1"/>
    <col min="2827" max="3070" width="8.796875" style="11"/>
    <col min="3071" max="3071" width="3.19921875" style="11" bestFit="1" customWidth="1"/>
    <col min="3072" max="3072" width="14.5" style="11" bestFit="1" customWidth="1"/>
    <col min="3073" max="3076" width="11.5" style="11" customWidth="1"/>
    <col min="3077" max="3077" width="11.5" style="11" bestFit="1" customWidth="1"/>
    <col min="3078" max="3078" width="19.19921875" style="11" bestFit="1" customWidth="1"/>
    <col min="3079" max="3079" width="10.59765625" style="11" bestFit="1" customWidth="1"/>
    <col min="3080" max="3082" width="9.19921875" style="11" bestFit="1" customWidth="1"/>
    <col min="3083" max="3326" width="8.796875" style="11"/>
    <col min="3327" max="3327" width="3.19921875" style="11" bestFit="1" customWidth="1"/>
    <col min="3328" max="3328" width="14.5" style="11" bestFit="1" customWidth="1"/>
    <col min="3329" max="3332" width="11.5" style="11" customWidth="1"/>
    <col min="3333" max="3333" width="11.5" style="11" bestFit="1" customWidth="1"/>
    <col min="3334" max="3334" width="19.19921875" style="11" bestFit="1" customWidth="1"/>
    <col min="3335" max="3335" width="10.59765625" style="11" bestFit="1" customWidth="1"/>
    <col min="3336" max="3338" width="9.19921875" style="11" bestFit="1" customWidth="1"/>
    <col min="3339" max="3582" width="8.796875" style="11"/>
    <col min="3583" max="3583" width="3.19921875" style="11" bestFit="1" customWidth="1"/>
    <col min="3584" max="3584" width="14.5" style="11" bestFit="1" customWidth="1"/>
    <col min="3585" max="3588" width="11.5" style="11" customWidth="1"/>
    <col min="3589" max="3589" width="11.5" style="11" bestFit="1" customWidth="1"/>
    <col min="3590" max="3590" width="19.19921875" style="11" bestFit="1" customWidth="1"/>
    <col min="3591" max="3591" width="10.59765625" style="11" bestFit="1" customWidth="1"/>
    <col min="3592" max="3594" width="9.19921875" style="11" bestFit="1" customWidth="1"/>
    <col min="3595" max="3838" width="8.796875" style="11"/>
    <col min="3839" max="3839" width="3.19921875" style="11" bestFit="1" customWidth="1"/>
    <col min="3840" max="3840" width="14.5" style="11" bestFit="1" customWidth="1"/>
    <col min="3841" max="3844" width="11.5" style="11" customWidth="1"/>
    <col min="3845" max="3845" width="11.5" style="11" bestFit="1" customWidth="1"/>
    <col min="3846" max="3846" width="19.19921875" style="11" bestFit="1" customWidth="1"/>
    <col min="3847" max="3847" width="10.59765625" style="11" bestFit="1" customWidth="1"/>
    <col min="3848" max="3850" width="9.19921875" style="11" bestFit="1" customWidth="1"/>
    <col min="3851" max="4094" width="8.796875" style="11"/>
    <col min="4095" max="4095" width="3.19921875" style="11" bestFit="1" customWidth="1"/>
    <col min="4096" max="4096" width="14.5" style="11" bestFit="1" customWidth="1"/>
    <col min="4097" max="4100" width="11.5" style="11" customWidth="1"/>
    <col min="4101" max="4101" width="11.5" style="11" bestFit="1" customWidth="1"/>
    <col min="4102" max="4102" width="19.19921875" style="11" bestFit="1" customWidth="1"/>
    <col min="4103" max="4103" width="10.59765625" style="11" bestFit="1" customWidth="1"/>
    <col min="4104" max="4106" width="9.19921875" style="11" bestFit="1" customWidth="1"/>
    <col min="4107" max="4350" width="8.796875" style="11"/>
    <col min="4351" max="4351" width="3.19921875" style="11" bestFit="1" customWidth="1"/>
    <col min="4352" max="4352" width="14.5" style="11" bestFit="1" customWidth="1"/>
    <col min="4353" max="4356" width="11.5" style="11" customWidth="1"/>
    <col min="4357" max="4357" width="11.5" style="11" bestFit="1" customWidth="1"/>
    <col min="4358" max="4358" width="19.19921875" style="11" bestFit="1" customWidth="1"/>
    <col min="4359" max="4359" width="10.59765625" style="11" bestFit="1" customWidth="1"/>
    <col min="4360" max="4362" width="9.19921875" style="11" bestFit="1" customWidth="1"/>
    <col min="4363" max="4606" width="8.796875" style="11"/>
    <col min="4607" max="4607" width="3.19921875" style="11" bestFit="1" customWidth="1"/>
    <col min="4608" max="4608" width="14.5" style="11" bestFit="1" customWidth="1"/>
    <col min="4609" max="4612" width="11.5" style="11" customWidth="1"/>
    <col min="4613" max="4613" width="11.5" style="11" bestFit="1" customWidth="1"/>
    <col min="4614" max="4614" width="19.19921875" style="11" bestFit="1" customWidth="1"/>
    <col min="4615" max="4615" width="10.59765625" style="11" bestFit="1" customWidth="1"/>
    <col min="4616" max="4618" width="9.19921875" style="11" bestFit="1" customWidth="1"/>
    <col min="4619" max="4862" width="8.796875" style="11"/>
    <col min="4863" max="4863" width="3.19921875" style="11" bestFit="1" customWidth="1"/>
    <col min="4864" max="4864" width="14.5" style="11" bestFit="1" customWidth="1"/>
    <col min="4865" max="4868" width="11.5" style="11" customWidth="1"/>
    <col min="4869" max="4869" width="11.5" style="11" bestFit="1" customWidth="1"/>
    <col min="4870" max="4870" width="19.19921875" style="11" bestFit="1" customWidth="1"/>
    <col min="4871" max="4871" width="10.59765625" style="11" bestFit="1" customWidth="1"/>
    <col min="4872" max="4874" width="9.19921875" style="11" bestFit="1" customWidth="1"/>
    <col min="4875" max="5118" width="8.796875" style="11"/>
    <col min="5119" max="5119" width="3.19921875" style="11" bestFit="1" customWidth="1"/>
    <col min="5120" max="5120" width="14.5" style="11" bestFit="1" customWidth="1"/>
    <col min="5121" max="5124" width="11.5" style="11" customWidth="1"/>
    <col min="5125" max="5125" width="11.5" style="11" bestFit="1" customWidth="1"/>
    <col min="5126" max="5126" width="19.19921875" style="11" bestFit="1" customWidth="1"/>
    <col min="5127" max="5127" width="10.59765625" style="11" bestFit="1" customWidth="1"/>
    <col min="5128" max="5130" width="9.19921875" style="11" bestFit="1" customWidth="1"/>
    <col min="5131" max="5374" width="8.796875" style="11"/>
    <col min="5375" max="5375" width="3.19921875" style="11" bestFit="1" customWidth="1"/>
    <col min="5376" max="5376" width="14.5" style="11" bestFit="1" customWidth="1"/>
    <col min="5377" max="5380" width="11.5" style="11" customWidth="1"/>
    <col min="5381" max="5381" width="11.5" style="11" bestFit="1" customWidth="1"/>
    <col min="5382" max="5382" width="19.19921875" style="11" bestFit="1" customWidth="1"/>
    <col min="5383" max="5383" width="10.59765625" style="11" bestFit="1" customWidth="1"/>
    <col min="5384" max="5386" width="9.19921875" style="11" bestFit="1" customWidth="1"/>
    <col min="5387" max="5630" width="8.796875" style="11"/>
    <col min="5631" max="5631" width="3.19921875" style="11" bestFit="1" customWidth="1"/>
    <col min="5632" max="5632" width="14.5" style="11" bestFit="1" customWidth="1"/>
    <col min="5633" max="5636" width="11.5" style="11" customWidth="1"/>
    <col min="5637" max="5637" width="11.5" style="11" bestFit="1" customWidth="1"/>
    <col min="5638" max="5638" width="19.19921875" style="11" bestFit="1" customWidth="1"/>
    <col min="5639" max="5639" width="10.59765625" style="11" bestFit="1" customWidth="1"/>
    <col min="5640" max="5642" width="9.19921875" style="11" bestFit="1" customWidth="1"/>
    <col min="5643" max="5886" width="8.796875" style="11"/>
    <col min="5887" max="5887" width="3.19921875" style="11" bestFit="1" customWidth="1"/>
    <col min="5888" max="5888" width="14.5" style="11" bestFit="1" customWidth="1"/>
    <col min="5889" max="5892" width="11.5" style="11" customWidth="1"/>
    <col min="5893" max="5893" width="11.5" style="11" bestFit="1" customWidth="1"/>
    <col min="5894" max="5894" width="19.19921875" style="11" bestFit="1" customWidth="1"/>
    <col min="5895" max="5895" width="10.59765625" style="11" bestFit="1" customWidth="1"/>
    <col min="5896" max="5898" width="9.19921875" style="11" bestFit="1" customWidth="1"/>
    <col min="5899" max="6142" width="8.796875" style="11"/>
    <col min="6143" max="6143" width="3.19921875" style="11" bestFit="1" customWidth="1"/>
    <col min="6144" max="6144" width="14.5" style="11" bestFit="1" customWidth="1"/>
    <col min="6145" max="6148" width="11.5" style="11" customWidth="1"/>
    <col min="6149" max="6149" width="11.5" style="11" bestFit="1" customWidth="1"/>
    <col min="6150" max="6150" width="19.19921875" style="11" bestFit="1" customWidth="1"/>
    <col min="6151" max="6151" width="10.59765625" style="11" bestFit="1" customWidth="1"/>
    <col min="6152" max="6154" width="9.19921875" style="11" bestFit="1" customWidth="1"/>
    <col min="6155" max="6398" width="8.796875" style="11"/>
    <col min="6399" max="6399" width="3.19921875" style="11" bestFit="1" customWidth="1"/>
    <col min="6400" max="6400" width="14.5" style="11" bestFit="1" customWidth="1"/>
    <col min="6401" max="6404" width="11.5" style="11" customWidth="1"/>
    <col min="6405" max="6405" width="11.5" style="11" bestFit="1" customWidth="1"/>
    <col min="6406" max="6406" width="19.19921875" style="11" bestFit="1" customWidth="1"/>
    <col min="6407" max="6407" width="10.59765625" style="11" bestFit="1" customWidth="1"/>
    <col min="6408" max="6410" width="9.19921875" style="11" bestFit="1" customWidth="1"/>
    <col min="6411" max="6654" width="8.796875" style="11"/>
    <col min="6655" max="6655" width="3.19921875" style="11" bestFit="1" customWidth="1"/>
    <col min="6656" max="6656" width="14.5" style="11" bestFit="1" customWidth="1"/>
    <col min="6657" max="6660" width="11.5" style="11" customWidth="1"/>
    <col min="6661" max="6661" width="11.5" style="11" bestFit="1" customWidth="1"/>
    <col min="6662" max="6662" width="19.19921875" style="11" bestFit="1" customWidth="1"/>
    <col min="6663" max="6663" width="10.59765625" style="11" bestFit="1" customWidth="1"/>
    <col min="6664" max="6666" width="9.19921875" style="11" bestFit="1" customWidth="1"/>
    <col min="6667" max="6910" width="8.796875" style="11"/>
    <col min="6911" max="6911" width="3.19921875" style="11" bestFit="1" customWidth="1"/>
    <col min="6912" max="6912" width="14.5" style="11" bestFit="1" customWidth="1"/>
    <col min="6913" max="6916" width="11.5" style="11" customWidth="1"/>
    <col min="6917" max="6917" width="11.5" style="11" bestFit="1" customWidth="1"/>
    <col min="6918" max="6918" width="19.19921875" style="11" bestFit="1" customWidth="1"/>
    <col min="6919" max="6919" width="10.59765625" style="11" bestFit="1" customWidth="1"/>
    <col min="6920" max="6922" width="9.19921875" style="11" bestFit="1" customWidth="1"/>
    <col min="6923" max="7166" width="8.796875" style="11"/>
    <col min="7167" max="7167" width="3.19921875" style="11" bestFit="1" customWidth="1"/>
    <col min="7168" max="7168" width="14.5" style="11" bestFit="1" customWidth="1"/>
    <col min="7169" max="7172" width="11.5" style="11" customWidth="1"/>
    <col min="7173" max="7173" width="11.5" style="11" bestFit="1" customWidth="1"/>
    <col min="7174" max="7174" width="19.19921875" style="11" bestFit="1" customWidth="1"/>
    <col min="7175" max="7175" width="10.59765625" style="11" bestFit="1" customWidth="1"/>
    <col min="7176" max="7178" width="9.19921875" style="11" bestFit="1" customWidth="1"/>
    <col min="7179" max="7422" width="8.796875" style="11"/>
    <col min="7423" max="7423" width="3.19921875" style="11" bestFit="1" customWidth="1"/>
    <col min="7424" max="7424" width="14.5" style="11" bestFit="1" customWidth="1"/>
    <col min="7425" max="7428" width="11.5" style="11" customWidth="1"/>
    <col min="7429" max="7429" width="11.5" style="11" bestFit="1" customWidth="1"/>
    <col min="7430" max="7430" width="19.19921875" style="11" bestFit="1" customWidth="1"/>
    <col min="7431" max="7431" width="10.59765625" style="11" bestFit="1" customWidth="1"/>
    <col min="7432" max="7434" width="9.19921875" style="11" bestFit="1" customWidth="1"/>
    <col min="7435" max="7678" width="8.796875" style="11"/>
    <col min="7679" max="7679" width="3.19921875" style="11" bestFit="1" customWidth="1"/>
    <col min="7680" max="7680" width="14.5" style="11" bestFit="1" customWidth="1"/>
    <col min="7681" max="7684" width="11.5" style="11" customWidth="1"/>
    <col min="7685" max="7685" width="11.5" style="11" bestFit="1" customWidth="1"/>
    <col min="7686" max="7686" width="19.19921875" style="11" bestFit="1" customWidth="1"/>
    <col min="7687" max="7687" width="10.59765625" style="11" bestFit="1" customWidth="1"/>
    <col min="7688" max="7690" width="9.19921875" style="11" bestFit="1" customWidth="1"/>
    <col min="7691" max="7934" width="8.796875" style="11"/>
    <col min="7935" max="7935" width="3.19921875" style="11" bestFit="1" customWidth="1"/>
    <col min="7936" max="7936" width="14.5" style="11" bestFit="1" customWidth="1"/>
    <col min="7937" max="7940" width="11.5" style="11" customWidth="1"/>
    <col min="7941" max="7941" width="11.5" style="11" bestFit="1" customWidth="1"/>
    <col min="7942" max="7942" width="19.19921875" style="11" bestFit="1" customWidth="1"/>
    <col min="7943" max="7943" width="10.59765625" style="11" bestFit="1" customWidth="1"/>
    <col min="7944" max="7946" width="9.19921875" style="11" bestFit="1" customWidth="1"/>
    <col min="7947" max="8190" width="8.796875" style="11"/>
    <col min="8191" max="8191" width="3.19921875" style="11" bestFit="1" customWidth="1"/>
    <col min="8192" max="8192" width="14.5" style="11" bestFit="1" customWidth="1"/>
    <col min="8193" max="8196" width="11.5" style="11" customWidth="1"/>
    <col min="8197" max="8197" width="11.5" style="11" bestFit="1" customWidth="1"/>
    <col min="8198" max="8198" width="19.19921875" style="11" bestFit="1" customWidth="1"/>
    <col min="8199" max="8199" width="10.59765625" style="11" bestFit="1" customWidth="1"/>
    <col min="8200" max="8202" width="9.19921875" style="11" bestFit="1" customWidth="1"/>
    <col min="8203" max="8446" width="8.796875" style="11"/>
    <col min="8447" max="8447" width="3.19921875" style="11" bestFit="1" customWidth="1"/>
    <col min="8448" max="8448" width="14.5" style="11" bestFit="1" customWidth="1"/>
    <col min="8449" max="8452" width="11.5" style="11" customWidth="1"/>
    <col min="8453" max="8453" width="11.5" style="11" bestFit="1" customWidth="1"/>
    <col min="8454" max="8454" width="19.19921875" style="11" bestFit="1" customWidth="1"/>
    <col min="8455" max="8455" width="10.59765625" style="11" bestFit="1" customWidth="1"/>
    <col min="8456" max="8458" width="9.19921875" style="11" bestFit="1" customWidth="1"/>
    <col min="8459" max="8702" width="8.796875" style="11"/>
    <col min="8703" max="8703" width="3.19921875" style="11" bestFit="1" customWidth="1"/>
    <col min="8704" max="8704" width="14.5" style="11" bestFit="1" customWidth="1"/>
    <col min="8705" max="8708" width="11.5" style="11" customWidth="1"/>
    <col min="8709" max="8709" width="11.5" style="11" bestFit="1" customWidth="1"/>
    <col min="8710" max="8710" width="19.19921875" style="11" bestFit="1" customWidth="1"/>
    <col min="8711" max="8711" width="10.59765625" style="11" bestFit="1" customWidth="1"/>
    <col min="8712" max="8714" width="9.19921875" style="11" bestFit="1" customWidth="1"/>
    <col min="8715" max="8958" width="8.796875" style="11"/>
    <col min="8959" max="8959" width="3.19921875" style="11" bestFit="1" customWidth="1"/>
    <col min="8960" max="8960" width="14.5" style="11" bestFit="1" customWidth="1"/>
    <col min="8961" max="8964" width="11.5" style="11" customWidth="1"/>
    <col min="8965" max="8965" width="11.5" style="11" bestFit="1" customWidth="1"/>
    <col min="8966" max="8966" width="19.19921875" style="11" bestFit="1" customWidth="1"/>
    <col min="8967" max="8967" width="10.59765625" style="11" bestFit="1" customWidth="1"/>
    <col min="8968" max="8970" width="9.19921875" style="11" bestFit="1" customWidth="1"/>
    <col min="8971" max="9214" width="8.796875" style="11"/>
    <col min="9215" max="9215" width="3.19921875" style="11" bestFit="1" customWidth="1"/>
    <col min="9216" max="9216" width="14.5" style="11" bestFit="1" customWidth="1"/>
    <col min="9217" max="9220" width="11.5" style="11" customWidth="1"/>
    <col min="9221" max="9221" width="11.5" style="11" bestFit="1" customWidth="1"/>
    <col min="9222" max="9222" width="19.19921875" style="11" bestFit="1" customWidth="1"/>
    <col min="9223" max="9223" width="10.59765625" style="11" bestFit="1" customWidth="1"/>
    <col min="9224" max="9226" width="9.19921875" style="11" bestFit="1" customWidth="1"/>
    <col min="9227" max="9470" width="8.796875" style="11"/>
    <col min="9471" max="9471" width="3.19921875" style="11" bestFit="1" customWidth="1"/>
    <col min="9472" max="9472" width="14.5" style="11" bestFit="1" customWidth="1"/>
    <col min="9473" max="9476" width="11.5" style="11" customWidth="1"/>
    <col min="9477" max="9477" width="11.5" style="11" bestFit="1" customWidth="1"/>
    <col min="9478" max="9478" width="19.19921875" style="11" bestFit="1" customWidth="1"/>
    <col min="9479" max="9479" width="10.59765625" style="11" bestFit="1" customWidth="1"/>
    <col min="9480" max="9482" width="9.19921875" style="11" bestFit="1" customWidth="1"/>
    <col min="9483" max="9726" width="8.796875" style="11"/>
    <col min="9727" max="9727" width="3.19921875" style="11" bestFit="1" customWidth="1"/>
    <col min="9728" max="9728" width="14.5" style="11" bestFit="1" customWidth="1"/>
    <col min="9729" max="9732" width="11.5" style="11" customWidth="1"/>
    <col min="9733" max="9733" width="11.5" style="11" bestFit="1" customWidth="1"/>
    <col min="9734" max="9734" width="19.19921875" style="11" bestFit="1" customWidth="1"/>
    <col min="9735" max="9735" width="10.59765625" style="11" bestFit="1" customWidth="1"/>
    <col min="9736" max="9738" width="9.19921875" style="11" bestFit="1" customWidth="1"/>
    <col min="9739" max="9982" width="8.796875" style="11"/>
    <col min="9983" max="9983" width="3.19921875" style="11" bestFit="1" customWidth="1"/>
    <col min="9984" max="9984" width="14.5" style="11" bestFit="1" customWidth="1"/>
    <col min="9985" max="9988" width="11.5" style="11" customWidth="1"/>
    <col min="9989" max="9989" width="11.5" style="11" bestFit="1" customWidth="1"/>
    <col min="9990" max="9990" width="19.19921875" style="11" bestFit="1" customWidth="1"/>
    <col min="9991" max="9991" width="10.59765625" style="11" bestFit="1" customWidth="1"/>
    <col min="9992" max="9994" width="9.19921875" style="11" bestFit="1" customWidth="1"/>
    <col min="9995" max="10238" width="8.796875" style="11"/>
    <col min="10239" max="10239" width="3.19921875" style="11" bestFit="1" customWidth="1"/>
    <col min="10240" max="10240" width="14.5" style="11" bestFit="1" customWidth="1"/>
    <col min="10241" max="10244" width="11.5" style="11" customWidth="1"/>
    <col min="10245" max="10245" width="11.5" style="11" bestFit="1" customWidth="1"/>
    <col min="10246" max="10246" width="19.19921875" style="11" bestFit="1" customWidth="1"/>
    <col min="10247" max="10247" width="10.59765625" style="11" bestFit="1" customWidth="1"/>
    <col min="10248" max="10250" width="9.19921875" style="11" bestFit="1" customWidth="1"/>
    <col min="10251" max="10494" width="8.796875" style="11"/>
    <col min="10495" max="10495" width="3.19921875" style="11" bestFit="1" customWidth="1"/>
    <col min="10496" max="10496" width="14.5" style="11" bestFit="1" customWidth="1"/>
    <col min="10497" max="10500" width="11.5" style="11" customWidth="1"/>
    <col min="10501" max="10501" width="11.5" style="11" bestFit="1" customWidth="1"/>
    <col min="10502" max="10502" width="19.19921875" style="11" bestFit="1" customWidth="1"/>
    <col min="10503" max="10503" width="10.59765625" style="11" bestFit="1" customWidth="1"/>
    <col min="10504" max="10506" width="9.19921875" style="11" bestFit="1" customWidth="1"/>
    <col min="10507" max="10750" width="8.796875" style="11"/>
    <col min="10751" max="10751" width="3.19921875" style="11" bestFit="1" customWidth="1"/>
    <col min="10752" max="10752" width="14.5" style="11" bestFit="1" customWidth="1"/>
    <col min="10753" max="10756" width="11.5" style="11" customWidth="1"/>
    <col min="10757" max="10757" width="11.5" style="11" bestFit="1" customWidth="1"/>
    <col min="10758" max="10758" width="19.19921875" style="11" bestFit="1" customWidth="1"/>
    <col min="10759" max="10759" width="10.59765625" style="11" bestFit="1" customWidth="1"/>
    <col min="10760" max="10762" width="9.19921875" style="11" bestFit="1" customWidth="1"/>
    <col min="10763" max="11006" width="8.796875" style="11"/>
    <col min="11007" max="11007" width="3.19921875" style="11" bestFit="1" customWidth="1"/>
    <col min="11008" max="11008" width="14.5" style="11" bestFit="1" customWidth="1"/>
    <col min="11009" max="11012" width="11.5" style="11" customWidth="1"/>
    <col min="11013" max="11013" width="11.5" style="11" bestFit="1" customWidth="1"/>
    <col min="11014" max="11014" width="19.19921875" style="11" bestFit="1" customWidth="1"/>
    <col min="11015" max="11015" width="10.59765625" style="11" bestFit="1" customWidth="1"/>
    <col min="11016" max="11018" width="9.19921875" style="11" bestFit="1" customWidth="1"/>
    <col min="11019" max="11262" width="8.796875" style="11"/>
    <col min="11263" max="11263" width="3.19921875" style="11" bestFit="1" customWidth="1"/>
    <col min="11264" max="11264" width="14.5" style="11" bestFit="1" customWidth="1"/>
    <col min="11265" max="11268" width="11.5" style="11" customWidth="1"/>
    <col min="11269" max="11269" width="11.5" style="11" bestFit="1" customWidth="1"/>
    <col min="11270" max="11270" width="19.19921875" style="11" bestFit="1" customWidth="1"/>
    <col min="11271" max="11271" width="10.59765625" style="11" bestFit="1" customWidth="1"/>
    <col min="11272" max="11274" width="9.19921875" style="11" bestFit="1" customWidth="1"/>
    <col min="11275" max="11518" width="8.796875" style="11"/>
    <col min="11519" max="11519" width="3.19921875" style="11" bestFit="1" customWidth="1"/>
    <col min="11520" max="11520" width="14.5" style="11" bestFit="1" customWidth="1"/>
    <col min="11521" max="11524" width="11.5" style="11" customWidth="1"/>
    <col min="11525" max="11525" width="11.5" style="11" bestFit="1" customWidth="1"/>
    <col min="11526" max="11526" width="19.19921875" style="11" bestFit="1" customWidth="1"/>
    <col min="11527" max="11527" width="10.59765625" style="11" bestFit="1" customWidth="1"/>
    <col min="11528" max="11530" width="9.19921875" style="11" bestFit="1" customWidth="1"/>
    <col min="11531" max="11774" width="8.796875" style="11"/>
    <col min="11775" max="11775" width="3.19921875" style="11" bestFit="1" customWidth="1"/>
    <col min="11776" max="11776" width="14.5" style="11" bestFit="1" customWidth="1"/>
    <col min="11777" max="11780" width="11.5" style="11" customWidth="1"/>
    <col min="11781" max="11781" width="11.5" style="11" bestFit="1" customWidth="1"/>
    <col min="11782" max="11782" width="19.19921875" style="11" bestFit="1" customWidth="1"/>
    <col min="11783" max="11783" width="10.59765625" style="11" bestFit="1" customWidth="1"/>
    <col min="11784" max="11786" width="9.19921875" style="11" bestFit="1" customWidth="1"/>
    <col min="11787" max="12030" width="8.796875" style="11"/>
    <col min="12031" max="12031" width="3.19921875" style="11" bestFit="1" customWidth="1"/>
    <col min="12032" max="12032" width="14.5" style="11" bestFit="1" customWidth="1"/>
    <col min="12033" max="12036" width="11.5" style="11" customWidth="1"/>
    <col min="12037" max="12037" width="11.5" style="11" bestFit="1" customWidth="1"/>
    <col min="12038" max="12038" width="19.19921875" style="11" bestFit="1" customWidth="1"/>
    <col min="12039" max="12039" width="10.59765625" style="11" bestFit="1" customWidth="1"/>
    <col min="12040" max="12042" width="9.19921875" style="11" bestFit="1" customWidth="1"/>
    <col min="12043" max="12286" width="8.796875" style="11"/>
    <col min="12287" max="12287" width="3.19921875" style="11" bestFit="1" customWidth="1"/>
    <col min="12288" max="12288" width="14.5" style="11" bestFit="1" customWidth="1"/>
    <col min="12289" max="12292" width="11.5" style="11" customWidth="1"/>
    <col min="12293" max="12293" width="11.5" style="11" bestFit="1" customWidth="1"/>
    <col min="12294" max="12294" width="19.19921875" style="11" bestFit="1" customWidth="1"/>
    <col min="12295" max="12295" width="10.59765625" style="11" bestFit="1" customWidth="1"/>
    <col min="12296" max="12298" width="9.19921875" style="11" bestFit="1" customWidth="1"/>
    <col min="12299" max="12542" width="8.796875" style="11"/>
    <col min="12543" max="12543" width="3.19921875" style="11" bestFit="1" customWidth="1"/>
    <col min="12544" max="12544" width="14.5" style="11" bestFit="1" customWidth="1"/>
    <col min="12545" max="12548" width="11.5" style="11" customWidth="1"/>
    <col min="12549" max="12549" width="11.5" style="11" bestFit="1" customWidth="1"/>
    <col min="12550" max="12550" width="19.19921875" style="11" bestFit="1" customWidth="1"/>
    <col min="12551" max="12551" width="10.59765625" style="11" bestFit="1" customWidth="1"/>
    <col min="12552" max="12554" width="9.19921875" style="11" bestFit="1" customWidth="1"/>
    <col min="12555" max="12798" width="8.796875" style="11"/>
    <col min="12799" max="12799" width="3.19921875" style="11" bestFit="1" customWidth="1"/>
    <col min="12800" max="12800" width="14.5" style="11" bestFit="1" customWidth="1"/>
    <col min="12801" max="12804" width="11.5" style="11" customWidth="1"/>
    <col min="12805" max="12805" width="11.5" style="11" bestFit="1" customWidth="1"/>
    <col min="12806" max="12806" width="19.19921875" style="11" bestFit="1" customWidth="1"/>
    <col min="12807" max="12807" width="10.59765625" style="11" bestFit="1" customWidth="1"/>
    <col min="12808" max="12810" width="9.19921875" style="11" bestFit="1" customWidth="1"/>
    <col min="12811" max="13054" width="8.796875" style="11"/>
    <col min="13055" max="13055" width="3.19921875" style="11" bestFit="1" customWidth="1"/>
    <col min="13056" max="13056" width="14.5" style="11" bestFit="1" customWidth="1"/>
    <col min="13057" max="13060" width="11.5" style="11" customWidth="1"/>
    <col min="13061" max="13061" width="11.5" style="11" bestFit="1" customWidth="1"/>
    <col min="13062" max="13062" width="19.19921875" style="11" bestFit="1" customWidth="1"/>
    <col min="13063" max="13063" width="10.59765625" style="11" bestFit="1" customWidth="1"/>
    <col min="13064" max="13066" width="9.19921875" style="11" bestFit="1" customWidth="1"/>
    <col min="13067" max="13310" width="8.796875" style="11"/>
    <col min="13311" max="13311" width="3.19921875" style="11" bestFit="1" customWidth="1"/>
    <col min="13312" max="13312" width="14.5" style="11" bestFit="1" customWidth="1"/>
    <col min="13313" max="13316" width="11.5" style="11" customWidth="1"/>
    <col min="13317" max="13317" width="11.5" style="11" bestFit="1" customWidth="1"/>
    <col min="13318" max="13318" width="19.19921875" style="11" bestFit="1" customWidth="1"/>
    <col min="13319" max="13319" width="10.59765625" style="11" bestFit="1" customWidth="1"/>
    <col min="13320" max="13322" width="9.19921875" style="11" bestFit="1" customWidth="1"/>
    <col min="13323" max="13566" width="8.796875" style="11"/>
    <col min="13567" max="13567" width="3.19921875" style="11" bestFit="1" customWidth="1"/>
    <col min="13568" max="13568" width="14.5" style="11" bestFit="1" customWidth="1"/>
    <col min="13569" max="13572" width="11.5" style="11" customWidth="1"/>
    <col min="13573" max="13573" width="11.5" style="11" bestFit="1" customWidth="1"/>
    <col min="13574" max="13574" width="19.19921875" style="11" bestFit="1" customWidth="1"/>
    <col min="13575" max="13575" width="10.59765625" style="11" bestFit="1" customWidth="1"/>
    <col min="13576" max="13578" width="9.19921875" style="11" bestFit="1" customWidth="1"/>
    <col min="13579" max="13822" width="8.796875" style="11"/>
    <col min="13823" max="13823" width="3.19921875" style="11" bestFit="1" customWidth="1"/>
    <col min="13824" max="13824" width="14.5" style="11" bestFit="1" customWidth="1"/>
    <col min="13825" max="13828" width="11.5" style="11" customWidth="1"/>
    <col min="13829" max="13829" width="11.5" style="11" bestFit="1" customWidth="1"/>
    <col min="13830" max="13830" width="19.19921875" style="11" bestFit="1" customWidth="1"/>
    <col min="13831" max="13831" width="10.59765625" style="11" bestFit="1" customWidth="1"/>
    <col min="13832" max="13834" width="9.19921875" style="11" bestFit="1" customWidth="1"/>
    <col min="13835" max="14078" width="8.796875" style="11"/>
    <col min="14079" max="14079" width="3.19921875" style="11" bestFit="1" customWidth="1"/>
    <col min="14080" max="14080" width="14.5" style="11" bestFit="1" customWidth="1"/>
    <col min="14081" max="14084" width="11.5" style="11" customWidth="1"/>
    <col min="14085" max="14085" width="11.5" style="11" bestFit="1" customWidth="1"/>
    <col min="14086" max="14086" width="19.19921875" style="11" bestFit="1" customWidth="1"/>
    <col min="14087" max="14087" width="10.59765625" style="11" bestFit="1" customWidth="1"/>
    <col min="14088" max="14090" width="9.19921875" style="11" bestFit="1" customWidth="1"/>
    <col min="14091" max="14334" width="8.796875" style="11"/>
    <col min="14335" max="14335" width="3.19921875" style="11" bestFit="1" customWidth="1"/>
    <col min="14336" max="14336" width="14.5" style="11" bestFit="1" customWidth="1"/>
    <col min="14337" max="14340" width="11.5" style="11" customWidth="1"/>
    <col min="14341" max="14341" width="11.5" style="11" bestFit="1" customWidth="1"/>
    <col min="14342" max="14342" width="19.19921875" style="11" bestFit="1" customWidth="1"/>
    <col min="14343" max="14343" width="10.59765625" style="11" bestFit="1" customWidth="1"/>
    <col min="14344" max="14346" width="9.19921875" style="11" bestFit="1" customWidth="1"/>
    <col min="14347" max="14590" width="8.796875" style="11"/>
    <col min="14591" max="14591" width="3.19921875" style="11" bestFit="1" customWidth="1"/>
    <col min="14592" max="14592" width="14.5" style="11" bestFit="1" customWidth="1"/>
    <col min="14593" max="14596" width="11.5" style="11" customWidth="1"/>
    <col min="14597" max="14597" width="11.5" style="11" bestFit="1" customWidth="1"/>
    <col min="14598" max="14598" width="19.19921875" style="11" bestFit="1" customWidth="1"/>
    <col min="14599" max="14599" width="10.59765625" style="11" bestFit="1" customWidth="1"/>
    <col min="14600" max="14602" width="9.19921875" style="11" bestFit="1" customWidth="1"/>
    <col min="14603" max="14846" width="8.796875" style="11"/>
    <col min="14847" max="14847" width="3.19921875" style="11" bestFit="1" customWidth="1"/>
    <col min="14848" max="14848" width="14.5" style="11" bestFit="1" customWidth="1"/>
    <col min="14849" max="14852" width="11.5" style="11" customWidth="1"/>
    <col min="14853" max="14853" width="11.5" style="11" bestFit="1" customWidth="1"/>
    <col min="14854" max="14854" width="19.19921875" style="11" bestFit="1" customWidth="1"/>
    <col min="14855" max="14855" width="10.59765625" style="11" bestFit="1" customWidth="1"/>
    <col min="14856" max="14858" width="9.19921875" style="11" bestFit="1" customWidth="1"/>
    <col min="14859" max="15102" width="8.796875" style="11"/>
    <col min="15103" max="15103" width="3.19921875" style="11" bestFit="1" customWidth="1"/>
    <col min="15104" max="15104" width="14.5" style="11" bestFit="1" customWidth="1"/>
    <col min="15105" max="15108" width="11.5" style="11" customWidth="1"/>
    <col min="15109" max="15109" width="11.5" style="11" bestFit="1" customWidth="1"/>
    <col min="15110" max="15110" width="19.19921875" style="11" bestFit="1" customWidth="1"/>
    <col min="15111" max="15111" width="10.59765625" style="11" bestFit="1" customWidth="1"/>
    <col min="15112" max="15114" width="9.19921875" style="11" bestFit="1" customWidth="1"/>
    <col min="15115" max="15358" width="8.796875" style="11"/>
    <col min="15359" max="15359" width="3.19921875" style="11" bestFit="1" customWidth="1"/>
    <col min="15360" max="15360" width="14.5" style="11" bestFit="1" customWidth="1"/>
    <col min="15361" max="15364" width="11.5" style="11" customWidth="1"/>
    <col min="15365" max="15365" width="11.5" style="11" bestFit="1" customWidth="1"/>
    <col min="15366" max="15366" width="19.19921875" style="11" bestFit="1" customWidth="1"/>
    <col min="15367" max="15367" width="10.59765625" style="11" bestFit="1" customWidth="1"/>
    <col min="15368" max="15370" width="9.19921875" style="11" bestFit="1" customWidth="1"/>
    <col min="15371" max="15614" width="8.796875" style="11"/>
    <col min="15615" max="15615" width="3.19921875" style="11" bestFit="1" customWidth="1"/>
    <col min="15616" max="15616" width="14.5" style="11" bestFit="1" customWidth="1"/>
    <col min="15617" max="15620" width="11.5" style="11" customWidth="1"/>
    <col min="15621" max="15621" width="11.5" style="11" bestFit="1" customWidth="1"/>
    <col min="15622" max="15622" width="19.19921875" style="11" bestFit="1" customWidth="1"/>
    <col min="15623" max="15623" width="10.59765625" style="11" bestFit="1" customWidth="1"/>
    <col min="15624" max="15626" width="9.19921875" style="11" bestFit="1" customWidth="1"/>
    <col min="15627" max="15870" width="8.796875" style="11"/>
    <col min="15871" max="15871" width="3.19921875" style="11" bestFit="1" customWidth="1"/>
    <col min="15872" max="15872" width="14.5" style="11" bestFit="1" customWidth="1"/>
    <col min="15873" max="15876" width="11.5" style="11" customWidth="1"/>
    <col min="15877" max="15877" width="11.5" style="11" bestFit="1" customWidth="1"/>
    <col min="15878" max="15878" width="19.19921875" style="11" bestFit="1" customWidth="1"/>
    <col min="15879" max="15879" width="10.59765625" style="11" bestFit="1" customWidth="1"/>
    <col min="15880" max="15882" width="9.19921875" style="11" bestFit="1" customWidth="1"/>
    <col min="15883" max="16126" width="8.796875" style="11"/>
    <col min="16127" max="16127" width="3.19921875" style="11" bestFit="1" customWidth="1"/>
    <col min="16128" max="16128" width="14.5" style="11" bestFit="1" customWidth="1"/>
    <col min="16129" max="16132" width="11.5" style="11" customWidth="1"/>
    <col min="16133" max="16133" width="11.5" style="11" bestFit="1" customWidth="1"/>
    <col min="16134" max="16134" width="19.19921875" style="11" bestFit="1" customWidth="1"/>
    <col min="16135" max="16135" width="10.59765625" style="11" bestFit="1" customWidth="1"/>
    <col min="16136" max="16138" width="9.19921875" style="11" bestFit="1" customWidth="1"/>
    <col min="16139" max="16384" width="8.796875" style="11"/>
  </cols>
  <sheetData>
    <row r="1" spans="1:35" ht="6" customHeight="1"/>
    <row r="2" spans="1:35" s="37" customFormat="1" ht="15" customHeight="1" thickBot="1">
      <c r="B2" s="430" t="s">
        <v>95</v>
      </c>
      <c r="C2" s="432" t="s">
        <v>84</v>
      </c>
      <c r="D2" s="433"/>
      <c r="E2" s="39" t="s">
        <v>85</v>
      </c>
      <c r="F2" s="39" t="s">
        <v>86</v>
      </c>
      <c r="J2" s="38">
        <v>45200</v>
      </c>
      <c r="K2" s="37" t="str">
        <f t="shared" ref="K2:K29" si="0">L2&amp;M2&amp;N2&amp;O2</f>
        <v>2023(令和5)年</v>
      </c>
      <c r="L2" s="37">
        <v>2023</v>
      </c>
      <c r="M2" s="37" t="s">
        <v>87</v>
      </c>
      <c r="N2" s="40" t="s">
        <v>136</v>
      </c>
      <c r="O2" s="37" t="s">
        <v>88</v>
      </c>
      <c r="P2" s="37">
        <v>1</v>
      </c>
      <c r="Q2" s="37" t="s">
        <v>89</v>
      </c>
      <c r="R2" s="41" t="str">
        <f>IF(E3="","",DATEVALUE(W3&amp;"/"&amp;E3&amp;"/"&amp;1))</f>
        <v/>
      </c>
      <c r="S2" s="41" t="s">
        <v>90</v>
      </c>
      <c r="T2" s="41" t="str">
        <f>IF(E3="","",DATEVALUE(W3&amp;"/"&amp;E3&amp;"/"&amp;1))</f>
        <v/>
      </c>
      <c r="U2" s="41" t="s">
        <v>90</v>
      </c>
      <c r="V2" s="41"/>
      <c r="W2" s="37" t="s">
        <v>95</v>
      </c>
    </row>
    <row r="3" spans="1:35" s="37" customFormat="1" ht="15" customHeight="1" thickTop="1" thickBot="1">
      <c r="B3" s="431"/>
      <c r="C3" s="434"/>
      <c r="D3" s="435"/>
      <c r="E3" s="158"/>
      <c r="F3" s="159"/>
      <c r="J3" s="38">
        <v>45231</v>
      </c>
      <c r="K3" s="37" t="str">
        <f t="shared" si="0"/>
        <v>2024(令和6)年</v>
      </c>
      <c r="L3" s="37">
        <v>2024</v>
      </c>
      <c r="M3" s="37" t="s">
        <v>87</v>
      </c>
      <c r="N3" s="40" t="s">
        <v>137</v>
      </c>
      <c r="O3" s="37" t="s">
        <v>88</v>
      </c>
      <c r="P3" s="37">
        <v>2</v>
      </c>
      <c r="Q3" s="37" t="s">
        <v>91</v>
      </c>
      <c r="R3" s="41" t="str">
        <f>IF(R2="","",R2+1)</f>
        <v/>
      </c>
      <c r="S3" s="41" t="s">
        <v>92</v>
      </c>
      <c r="T3" s="41" t="str">
        <f>IF(T2="","",T2+1)</f>
        <v/>
      </c>
      <c r="U3" s="41" t="s">
        <v>92</v>
      </c>
      <c r="V3" s="41"/>
      <c r="W3" s="37" t="str">
        <f>IF(C3="","",VLOOKUP(C3,K:R,2,FALSE))</f>
        <v/>
      </c>
      <c r="X3" s="37" t="s">
        <v>84</v>
      </c>
      <c r="Y3" s="37" t="str">
        <f>IF(E3="","",E3)</f>
        <v/>
      </c>
      <c r="Z3" s="37" t="s">
        <v>85</v>
      </c>
      <c r="AA3" s="41" t="str">
        <f>IF(F3="","",F3)</f>
        <v/>
      </c>
      <c r="AB3" s="41" t="s">
        <v>86</v>
      </c>
      <c r="AC3" s="37" t="str">
        <f>IF(C3="","　　　年",DBCS(VLOOKUP(C3,K:N,4,FALSE))&amp;"年")</f>
        <v>　　　年</v>
      </c>
      <c r="AD3" s="37" t="str">
        <f>IF(E3="","　　　月",DBCS(VLOOKUP(E3,P:Q,2,FALSE)))</f>
        <v>　　　月</v>
      </c>
      <c r="AE3" s="41" t="str">
        <f>IF(F3="","　　　日",DBCS(VLOOKUP(F3,T:U,2,FALSE)))</f>
        <v>　　　日</v>
      </c>
      <c r="AF3" s="42" t="str">
        <f>IFERROR(AC3&amp;AD3&amp;AE3,"申請日の日付が正しくありません。")</f>
        <v>　　　年　　　月　　　日</v>
      </c>
    </row>
    <row r="4" spans="1:35" s="37" customFormat="1" ht="15" customHeight="1" thickTop="1">
      <c r="A4" s="334" t="s">
        <v>319</v>
      </c>
      <c r="B4" s="334"/>
      <c r="C4" s="37" t="s">
        <v>165</v>
      </c>
      <c r="J4" s="38">
        <v>45261</v>
      </c>
      <c r="K4" s="37" t="str">
        <f t="shared" si="0"/>
        <v>2025(令和7)年</v>
      </c>
      <c r="L4" s="37">
        <v>2025</v>
      </c>
      <c r="M4" s="37" t="s">
        <v>87</v>
      </c>
      <c r="N4" s="40" t="s">
        <v>138</v>
      </c>
      <c r="O4" s="37" t="s">
        <v>88</v>
      </c>
      <c r="P4" s="37">
        <v>3</v>
      </c>
      <c r="Q4" s="37" t="s">
        <v>93</v>
      </c>
      <c r="R4" s="41" t="str">
        <f>IF(R3="","",R3+1)</f>
        <v/>
      </c>
      <c r="S4" s="41" t="s">
        <v>94</v>
      </c>
      <c r="T4" s="41" t="str">
        <f>IF(T3="","",T3+1)</f>
        <v/>
      </c>
      <c r="U4" s="41" t="s">
        <v>94</v>
      </c>
      <c r="V4" s="41"/>
    </row>
    <row r="5" spans="1:35" s="37" customFormat="1" ht="15" customHeight="1">
      <c r="A5" s="335" t="s">
        <v>320</v>
      </c>
      <c r="B5" s="335"/>
      <c r="J5" s="38">
        <v>45292</v>
      </c>
      <c r="K5" s="37" t="str">
        <f t="shared" si="0"/>
        <v>2026(令和8)年</v>
      </c>
      <c r="L5" s="37">
        <v>2026</v>
      </c>
      <c r="M5" s="37" t="s">
        <v>87</v>
      </c>
      <c r="N5" s="40" t="s">
        <v>139</v>
      </c>
      <c r="O5" s="37" t="s">
        <v>88</v>
      </c>
      <c r="P5" s="37">
        <v>4</v>
      </c>
      <c r="Q5" s="37" t="s">
        <v>96</v>
      </c>
      <c r="R5" s="41" t="str">
        <f>IF(R4="","",R4+1)</f>
        <v/>
      </c>
      <c r="S5" s="41" t="s">
        <v>97</v>
      </c>
      <c r="T5" s="41" t="str">
        <f>IF(T4="","",T4+1)</f>
        <v/>
      </c>
      <c r="U5" s="41" t="s">
        <v>97</v>
      </c>
      <c r="V5" s="41"/>
    </row>
    <row r="6" spans="1:35" s="37" customFormat="1" ht="15" customHeight="1">
      <c r="B6" s="43" t="s">
        <v>102</v>
      </c>
      <c r="C6" s="43" t="s">
        <v>37</v>
      </c>
      <c r="D6" s="438"/>
      <c r="E6" s="439"/>
      <c r="F6" s="440"/>
      <c r="J6" s="38">
        <v>45323</v>
      </c>
      <c r="K6" s="37" t="str">
        <f t="shared" si="0"/>
        <v>2027(令和9)年</v>
      </c>
      <c r="L6" s="37">
        <v>2027</v>
      </c>
      <c r="M6" s="37" t="s">
        <v>87</v>
      </c>
      <c r="N6" s="40" t="s">
        <v>140</v>
      </c>
      <c r="O6" s="37" t="s">
        <v>88</v>
      </c>
      <c r="P6" s="37">
        <v>5</v>
      </c>
      <c r="Q6" s="37" t="s">
        <v>98</v>
      </c>
      <c r="R6" s="41" t="str">
        <f t="shared" ref="R6:R29" si="1">IF(R5="","",R5+1)</f>
        <v/>
      </c>
      <c r="S6" s="41" t="s">
        <v>99</v>
      </c>
      <c r="T6" s="41" t="str">
        <f t="shared" ref="T6:T29" si="2">IF(T5="","",T5+1)</f>
        <v/>
      </c>
      <c r="U6" s="41" t="s">
        <v>99</v>
      </c>
      <c r="V6" s="41"/>
    </row>
    <row r="7" spans="1:35" s="37" customFormat="1" ht="15" customHeight="1">
      <c r="C7" s="43" t="s">
        <v>38</v>
      </c>
      <c r="D7" s="438"/>
      <c r="E7" s="439"/>
      <c r="F7" s="440"/>
      <c r="J7" s="38">
        <v>45352</v>
      </c>
      <c r="K7" s="37" t="str">
        <f t="shared" si="0"/>
        <v>2028(令和10)年</v>
      </c>
      <c r="L7" s="37">
        <v>2028</v>
      </c>
      <c r="M7" s="37" t="s">
        <v>87</v>
      </c>
      <c r="N7" s="40" t="s">
        <v>141</v>
      </c>
      <c r="O7" s="37" t="s">
        <v>88</v>
      </c>
      <c r="P7" s="37">
        <v>6</v>
      </c>
      <c r="Q7" s="37" t="s">
        <v>100</v>
      </c>
      <c r="R7" s="41" t="str">
        <f t="shared" si="1"/>
        <v/>
      </c>
      <c r="S7" s="41" t="s">
        <v>101</v>
      </c>
      <c r="T7" s="41" t="str">
        <f t="shared" si="2"/>
        <v/>
      </c>
      <c r="U7" s="41" t="s">
        <v>101</v>
      </c>
      <c r="V7" s="41"/>
    </row>
    <row r="8" spans="1:35" s="37" customFormat="1" ht="15" customHeight="1">
      <c r="C8" s="43" t="s">
        <v>39</v>
      </c>
      <c r="D8" s="438"/>
      <c r="E8" s="439"/>
      <c r="F8" s="440"/>
      <c r="J8" s="38">
        <v>45383</v>
      </c>
      <c r="K8" s="37" t="str">
        <f t="shared" si="0"/>
        <v>2029(令和11)年</v>
      </c>
      <c r="L8" s="37">
        <v>2029</v>
      </c>
      <c r="M8" s="37" t="s">
        <v>87</v>
      </c>
      <c r="N8" s="40" t="s">
        <v>142</v>
      </c>
      <c r="O8" s="37" t="s">
        <v>88</v>
      </c>
      <c r="P8" s="37">
        <v>7</v>
      </c>
      <c r="Q8" s="37" t="s">
        <v>103</v>
      </c>
      <c r="R8" s="41" t="str">
        <f>IF(R7="","",R7+1)</f>
        <v/>
      </c>
      <c r="S8" s="41" t="s">
        <v>104</v>
      </c>
      <c r="T8" s="41" t="str">
        <f>IF(T7="","",T7+1)</f>
        <v/>
      </c>
      <c r="U8" s="41" t="s">
        <v>104</v>
      </c>
      <c r="V8" s="41"/>
    </row>
    <row r="9" spans="1:35" s="37" customFormat="1" ht="15" customHeight="1">
      <c r="C9" s="43" t="s">
        <v>40</v>
      </c>
      <c r="D9" s="441"/>
      <c r="E9" s="442"/>
      <c r="F9" s="440"/>
      <c r="J9" s="38">
        <v>45413</v>
      </c>
      <c r="K9" s="37" t="str">
        <f t="shared" si="0"/>
        <v>2030(令和12)年</v>
      </c>
      <c r="L9" s="37">
        <v>2030</v>
      </c>
      <c r="M9" s="37" t="s">
        <v>87</v>
      </c>
      <c r="N9" s="40" t="s">
        <v>143</v>
      </c>
      <c r="O9" s="37" t="s">
        <v>88</v>
      </c>
      <c r="P9" s="37">
        <v>8</v>
      </c>
      <c r="Q9" s="37" t="s">
        <v>105</v>
      </c>
      <c r="R9" s="41" t="str">
        <f t="shared" si="1"/>
        <v/>
      </c>
      <c r="S9" s="41" t="s">
        <v>106</v>
      </c>
      <c r="T9" s="41" t="str">
        <f t="shared" si="2"/>
        <v/>
      </c>
      <c r="U9" s="41" t="s">
        <v>106</v>
      </c>
      <c r="V9" s="41"/>
    </row>
    <row r="10" spans="1:35" s="37" customFormat="1" ht="15" customHeight="1">
      <c r="C10" s="43" t="s">
        <v>47</v>
      </c>
      <c r="D10" s="438"/>
      <c r="E10" s="439"/>
      <c r="F10" s="440"/>
      <c r="J10" s="38">
        <v>45444</v>
      </c>
      <c r="K10" s="37" t="str">
        <f t="shared" si="0"/>
        <v>2031(令和13)年</v>
      </c>
      <c r="L10" s="37">
        <v>2031</v>
      </c>
      <c r="M10" s="37" t="s">
        <v>87</v>
      </c>
      <c r="N10" s="40" t="s">
        <v>144</v>
      </c>
      <c r="O10" s="37" t="s">
        <v>88</v>
      </c>
      <c r="P10" s="37">
        <v>9</v>
      </c>
      <c r="Q10" s="37" t="s">
        <v>107</v>
      </c>
      <c r="R10" s="41" t="str">
        <f t="shared" si="1"/>
        <v/>
      </c>
      <c r="S10" s="41" t="s">
        <v>108</v>
      </c>
      <c r="T10" s="41" t="str">
        <f t="shared" si="2"/>
        <v/>
      </c>
      <c r="U10" s="41" t="s">
        <v>108</v>
      </c>
      <c r="V10" s="41"/>
    </row>
    <row r="11" spans="1:35" s="37" customFormat="1" ht="15" customHeight="1">
      <c r="C11" s="43" t="s">
        <v>113</v>
      </c>
      <c r="D11" s="441"/>
      <c r="E11" s="442"/>
      <c r="F11" s="440"/>
      <c r="J11" s="38">
        <v>45474</v>
      </c>
      <c r="K11" s="37" t="str">
        <f t="shared" si="0"/>
        <v>2032(令和14)年</v>
      </c>
      <c r="L11" s="37">
        <v>2032</v>
      </c>
      <c r="M11" s="37" t="s">
        <v>87</v>
      </c>
      <c r="N11" s="40" t="s">
        <v>145</v>
      </c>
      <c r="O11" s="37" t="s">
        <v>88</v>
      </c>
      <c r="P11" s="37">
        <v>10</v>
      </c>
      <c r="Q11" s="37" t="s">
        <v>109</v>
      </c>
      <c r="R11" s="41" t="str">
        <f t="shared" si="1"/>
        <v/>
      </c>
      <c r="S11" s="41" t="s">
        <v>110</v>
      </c>
      <c r="T11" s="41" t="str">
        <f t="shared" si="2"/>
        <v/>
      </c>
      <c r="U11" s="41" t="s">
        <v>110</v>
      </c>
      <c r="V11" s="41"/>
    </row>
    <row r="12" spans="1:35" s="37" customFormat="1" ht="15" customHeight="1" thickBot="1">
      <c r="C12" s="43"/>
      <c r="J12" s="38">
        <v>45505</v>
      </c>
      <c r="K12" s="37" t="str">
        <f t="shared" si="0"/>
        <v>2033(令和15)年</v>
      </c>
      <c r="L12" s="37">
        <v>2033</v>
      </c>
      <c r="M12" s="37" t="s">
        <v>87</v>
      </c>
      <c r="N12" s="40" t="s">
        <v>146</v>
      </c>
      <c r="O12" s="37" t="s">
        <v>88</v>
      </c>
      <c r="P12" s="37">
        <v>11</v>
      </c>
      <c r="Q12" s="37" t="s">
        <v>111</v>
      </c>
      <c r="R12" s="41" t="str">
        <f t="shared" si="1"/>
        <v/>
      </c>
      <c r="S12" s="41" t="s">
        <v>112</v>
      </c>
      <c r="T12" s="41" t="str">
        <f t="shared" si="2"/>
        <v/>
      </c>
      <c r="U12" s="41" t="s">
        <v>112</v>
      </c>
      <c r="V12" s="41"/>
    </row>
    <row r="13" spans="1:35" s="37" customFormat="1" ht="15" customHeight="1" thickTop="1" thickBot="1">
      <c r="B13" s="44" t="s">
        <v>117</v>
      </c>
      <c r="C13" s="436"/>
      <c r="D13" s="437"/>
      <c r="J13" s="38">
        <v>45536</v>
      </c>
      <c r="K13" s="37" t="str">
        <f t="shared" si="0"/>
        <v>2034(令和16)年</v>
      </c>
      <c r="L13" s="37">
        <v>2034</v>
      </c>
      <c r="M13" s="37" t="s">
        <v>87</v>
      </c>
      <c r="N13" s="40" t="s">
        <v>147</v>
      </c>
      <c r="O13" s="37" t="s">
        <v>88</v>
      </c>
      <c r="P13" s="37">
        <v>12</v>
      </c>
      <c r="Q13" s="37" t="s">
        <v>114</v>
      </c>
      <c r="R13" s="41" t="str">
        <f t="shared" si="1"/>
        <v/>
      </c>
      <c r="S13" s="41" t="s">
        <v>115</v>
      </c>
      <c r="T13" s="41" t="str">
        <f t="shared" si="2"/>
        <v/>
      </c>
      <c r="U13" s="41" t="s">
        <v>115</v>
      </c>
      <c r="V13" s="41"/>
    </row>
    <row r="14" spans="1:35" s="37" customFormat="1" ht="15" customHeight="1" thickTop="1" thickBot="1">
      <c r="B14" s="44"/>
      <c r="C14" s="44"/>
      <c r="H14" s="38"/>
      <c r="I14" s="38"/>
      <c r="J14" s="38">
        <v>45566</v>
      </c>
      <c r="K14" s="37" t="str">
        <f t="shared" si="0"/>
        <v>2035(令和17)年</v>
      </c>
      <c r="L14" s="37">
        <v>2035</v>
      </c>
      <c r="M14" s="37" t="s">
        <v>87</v>
      </c>
      <c r="N14" s="40" t="s">
        <v>148</v>
      </c>
      <c r="O14" s="37" t="s">
        <v>88</v>
      </c>
      <c r="R14" s="41" t="str">
        <f t="shared" si="1"/>
        <v/>
      </c>
      <c r="S14" s="41" t="s">
        <v>116</v>
      </c>
      <c r="T14" s="41" t="str">
        <f t="shared" si="2"/>
        <v/>
      </c>
      <c r="U14" s="41" t="s">
        <v>116</v>
      </c>
      <c r="V14" s="41"/>
    </row>
    <row r="15" spans="1:35" ht="40.049999999999997" customHeight="1">
      <c r="A15" s="426" t="s">
        <v>61</v>
      </c>
      <c r="B15" s="427"/>
      <c r="C15" s="201"/>
      <c r="D15" s="202"/>
      <c r="E15" s="202"/>
      <c r="F15" s="203"/>
      <c r="G15" s="14"/>
      <c r="J15" s="38">
        <v>45597</v>
      </c>
      <c r="K15" s="37" t="str">
        <f t="shared" si="0"/>
        <v>2036(令和18)年</v>
      </c>
      <c r="L15" s="37">
        <v>2036</v>
      </c>
      <c r="M15" s="37" t="s">
        <v>87</v>
      </c>
      <c r="N15" s="40" t="s">
        <v>149</v>
      </c>
      <c r="O15" s="37" t="s">
        <v>88</v>
      </c>
      <c r="R15" s="41" t="str">
        <f>IF(R14="","",R14+1)</f>
        <v/>
      </c>
      <c r="S15" s="41" t="s">
        <v>118</v>
      </c>
      <c r="T15" s="41" t="str">
        <f>IF(T14="","",T14+1)</f>
        <v/>
      </c>
      <c r="U15" s="41" t="s">
        <v>118</v>
      </c>
      <c r="V15" s="41"/>
    </row>
    <row r="16" spans="1:35" ht="40.049999999999997" customHeight="1" thickBot="1">
      <c r="A16" s="428" t="s">
        <v>225</v>
      </c>
      <c r="B16" s="429"/>
      <c r="C16" s="160"/>
      <c r="D16" s="161"/>
      <c r="E16" s="161"/>
      <c r="F16" s="162"/>
      <c r="G16" s="14"/>
      <c r="J16" s="38">
        <v>45627</v>
      </c>
      <c r="K16" s="37" t="str">
        <f t="shared" si="0"/>
        <v>2037(令和19)年</v>
      </c>
      <c r="L16" s="37">
        <v>2037</v>
      </c>
      <c r="M16" s="37" t="s">
        <v>87</v>
      </c>
      <c r="N16" s="40" t="s">
        <v>150</v>
      </c>
      <c r="O16" s="37" t="s">
        <v>88</v>
      </c>
      <c r="R16" s="41" t="str">
        <f>IF(R15="","",R15+1)</f>
        <v/>
      </c>
      <c r="S16" s="41" t="s">
        <v>119</v>
      </c>
      <c r="T16" s="41" t="str">
        <f>IF(T15="","",T15+1)</f>
        <v/>
      </c>
      <c r="U16" s="41" t="s">
        <v>119</v>
      </c>
      <c r="V16" s="41"/>
    </row>
    <row r="17" spans="1:22" ht="15" customHeight="1">
      <c r="A17" s="15"/>
      <c r="B17" s="14"/>
      <c r="C17" s="16"/>
      <c r="D17" s="16"/>
      <c r="E17" s="16"/>
      <c r="F17" s="16"/>
      <c r="G17" s="119" t="s">
        <v>226</v>
      </c>
      <c r="J17" s="38">
        <v>45658</v>
      </c>
      <c r="K17" s="37" t="str">
        <f t="shared" si="0"/>
        <v>2038(令和20)年</v>
      </c>
      <c r="L17" s="37">
        <v>2038</v>
      </c>
      <c r="M17" s="37" t="s">
        <v>87</v>
      </c>
      <c r="N17" s="40" t="s">
        <v>151</v>
      </c>
      <c r="O17" s="37" t="s">
        <v>88</v>
      </c>
      <c r="R17" s="41" t="str">
        <f t="shared" si="1"/>
        <v/>
      </c>
      <c r="S17" s="41" t="s">
        <v>120</v>
      </c>
      <c r="T17" s="41" t="str">
        <f t="shared" si="2"/>
        <v/>
      </c>
      <c r="U17" s="41" t="s">
        <v>120</v>
      </c>
      <c r="V17" s="41"/>
    </row>
    <row r="18" spans="1:22" ht="30" customHeight="1">
      <c r="A18" s="424" t="s">
        <v>224</v>
      </c>
      <c r="B18" s="425"/>
      <c r="C18" s="184" t="s">
        <v>283</v>
      </c>
      <c r="D18" s="184" t="s">
        <v>282</v>
      </c>
      <c r="E18" s="184" t="s">
        <v>284</v>
      </c>
      <c r="F18" s="184" t="s">
        <v>285</v>
      </c>
      <c r="G18" s="185" t="s">
        <v>65</v>
      </c>
      <c r="J18" s="38">
        <v>45689</v>
      </c>
      <c r="K18" s="37" t="str">
        <f t="shared" si="0"/>
        <v>2039(令和21)年</v>
      </c>
      <c r="L18" s="37">
        <v>2039</v>
      </c>
      <c r="M18" s="37" t="s">
        <v>87</v>
      </c>
      <c r="N18" s="40" t="s">
        <v>152</v>
      </c>
      <c r="O18" s="37" t="s">
        <v>88</v>
      </c>
      <c r="R18" s="41" t="str">
        <f t="shared" si="1"/>
        <v/>
      </c>
      <c r="S18" s="41" t="s">
        <v>121</v>
      </c>
      <c r="T18" s="41" t="str">
        <f t="shared" si="2"/>
        <v/>
      </c>
      <c r="U18" s="41" t="s">
        <v>121</v>
      </c>
      <c r="V18" s="41"/>
    </row>
    <row r="19" spans="1:22" ht="15" customHeight="1">
      <c r="A19" s="9">
        <v>1</v>
      </c>
      <c r="B19" s="12" t="str">
        <f>IF($B$33="","",EDATE($B$33,-14))</f>
        <v/>
      </c>
      <c r="C19" s="163"/>
      <c r="D19" s="163"/>
      <c r="E19" s="163"/>
      <c r="F19" s="163"/>
      <c r="G19" s="28">
        <f>SUM(C19:F19)</f>
        <v>0</v>
      </c>
      <c r="J19" s="38">
        <v>45717</v>
      </c>
      <c r="K19" s="37" t="str">
        <f t="shared" si="0"/>
        <v>2040(令和22)年</v>
      </c>
      <c r="L19" s="37">
        <v>2040</v>
      </c>
      <c r="M19" s="37" t="s">
        <v>87</v>
      </c>
      <c r="N19" s="40" t="s">
        <v>153</v>
      </c>
      <c r="O19" s="37" t="s">
        <v>88</v>
      </c>
      <c r="R19" s="41" t="str">
        <f t="shared" si="1"/>
        <v/>
      </c>
      <c r="S19" s="41" t="s">
        <v>122</v>
      </c>
      <c r="T19" s="41" t="str">
        <f t="shared" si="2"/>
        <v/>
      </c>
      <c r="U19" s="41" t="s">
        <v>122</v>
      </c>
      <c r="V19" s="41"/>
    </row>
    <row r="20" spans="1:22" ht="15" customHeight="1">
      <c r="A20" s="9">
        <v>2</v>
      </c>
      <c r="B20" s="12" t="str">
        <f>IF($B$33="","",EDATE($B$33,-13))</f>
        <v/>
      </c>
      <c r="C20" s="163"/>
      <c r="D20" s="163"/>
      <c r="E20" s="163"/>
      <c r="F20" s="163"/>
      <c r="G20" s="28">
        <f>SUM(C20:F20)</f>
        <v>0</v>
      </c>
      <c r="J20" s="38">
        <v>45748</v>
      </c>
      <c r="K20" s="37" t="str">
        <f t="shared" si="0"/>
        <v>2041(令和23)年</v>
      </c>
      <c r="L20" s="37">
        <v>2041</v>
      </c>
      <c r="M20" s="37" t="s">
        <v>87</v>
      </c>
      <c r="N20" s="40" t="s">
        <v>154</v>
      </c>
      <c r="O20" s="37" t="s">
        <v>88</v>
      </c>
      <c r="R20" s="41" t="str">
        <f t="shared" si="1"/>
        <v/>
      </c>
      <c r="S20" s="41" t="s">
        <v>123</v>
      </c>
      <c r="T20" s="41" t="str">
        <f t="shared" si="2"/>
        <v/>
      </c>
      <c r="U20" s="41" t="s">
        <v>123</v>
      </c>
      <c r="V20" s="41"/>
    </row>
    <row r="21" spans="1:22" ht="15" customHeight="1" thickBot="1">
      <c r="A21" s="21">
        <v>3</v>
      </c>
      <c r="B21" s="19" t="str">
        <f>IF($B$33="","",EDATE($B$33,-12))</f>
        <v/>
      </c>
      <c r="C21" s="164"/>
      <c r="D21" s="164"/>
      <c r="E21" s="164"/>
      <c r="F21" s="164"/>
      <c r="G21" s="29">
        <f t="shared" ref="G21" si="3">SUM(C21:F21)</f>
        <v>0</v>
      </c>
      <c r="J21" s="38">
        <v>45778</v>
      </c>
      <c r="K21" s="37" t="str">
        <f t="shared" si="0"/>
        <v>2042(令和24)年</v>
      </c>
      <c r="L21" s="37">
        <v>2042</v>
      </c>
      <c r="M21" s="37" t="s">
        <v>87</v>
      </c>
      <c r="N21" s="40" t="s">
        <v>155</v>
      </c>
      <c r="O21" s="37" t="s">
        <v>88</v>
      </c>
      <c r="R21" s="41" t="str">
        <f t="shared" si="1"/>
        <v/>
      </c>
      <c r="S21" s="41" t="s">
        <v>124</v>
      </c>
      <c r="T21" s="41" t="str">
        <f t="shared" si="2"/>
        <v/>
      </c>
      <c r="U21" s="41" t="s">
        <v>124</v>
      </c>
      <c r="V21" s="41"/>
    </row>
    <row r="22" spans="1:22" ht="15" customHeight="1" thickTop="1">
      <c r="A22" s="23">
        <v>4</v>
      </c>
      <c r="B22" s="24" t="str">
        <f>IF($B$33="","",EDATE($B$33,-11))</f>
        <v/>
      </c>
      <c r="C22" s="165"/>
      <c r="D22" s="165"/>
      <c r="E22" s="165"/>
      <c r="F22" s="165"/>
      <c r="G22" s="30">
        <f>SUM(C22:F22)</f>
        <v>0</v>
      </c>
      <c r="J22" s="38">
        <v>45809</v>
      </c>
      <c r="K22" s="37" t="str">
        <f t="shared" si="0"/>
        <v>2043(令和25)年</v>
      </c>
      <c r="L22" s="37">
        <v>2043</v>
      </c>
      <c r="M22" s="37" t="s">
        <v>87</v>
      </c>
      <c r="N22" s="40" t="s">
        <v>156</v>
      </c>
      <c r="O22" s="37" t="s">
        <v>88</v>
      </c>
      <c r="R22" s="41" t="str">
        <f t="shared" si="1"/>
        <v/>
      </c>
      <c r="S22" s="41" t="s">
        <v>125</v>
      </c>
      <c r="T22" s="41" t="str">
        <f t="shared" si="2"/>
        <v/>
      </c>
      <c r="U22" s="41" t="s">
        <v>125</v>
      </c>
      <c r="V22" s="41"/>
    </row>
    <row r="23" spans="1:22" ht="15" customHeight="1">
      <c r="A23" s="25">
        <v>5</v>
      </c>
      <c r="B23" s="12" t="str">
        <f>IF($B$33="","",EDATE($B$33,-10))</f>
        <v/>
      </c>
      <c r="C23" s="163"/>
      <c r="D23" s="163"/>
      <c r="E23" s="163"/>
      <c r="F23" s="163"/>
      <c r="G23" s="31">
        <f t="shared" ref="G23:G32" si="4">SUM(C23:F23)</f>
        <v>0</v>
      </c>
      <c r="J23" s="38">
        <v>45839</v>
      </c>
      <c r="K23" s="37" t="str">
        <f t="shared" si="0"/>
        <v>2044(令和26)年</v>
      </c>
      <c r="L23" s="37">
        <v>2044</v>
      </c>
      <c r="M23" s="37" t="s">
        <v>87</v>
      </c>
      <c r="N23" s="40" t="s">
        <v>157</v>
      </c>
      <c r="O23" s="37" t="s">
        <v>88</v>
      </c>
      <c r="R23" s="41" t="str">
        <f t="shared" si="1"/>
        <v/>
      </c>
      <c r="S23" s="41" t="s">
        <v>126</v>
      </c>
      <c r="T23" s="41" t="str">
        <f t="shared" si="2"/>
        <v/>
      </c>
      <c r="U23" s="41" t="s">
        <v>126</v>
      </c>
      <c r="V23" s="41"/>
    </row>
    <row r="24" spans="1:22" ht="15" customHeight="1">
      <c r="A24" s="25">
        <v>6</v>
      </c>
      <c r="B24" s="12" t="str">
        <f>IF($B$33="","",EDATE($B$33,-9))</f>
        <v/>
      </c>
      <c r="C24" s="163"/>
      <c r="D24" s="163"/>
      <c r="E24" s="163"/>
      <c r="F24" s="163"/>
      <c r="G24" s="31">
        <f t="shared" si="4"/>
        <v>0</v>
      </c>
      <c r="J24" s="38">
        <v>45870</v>
      </c>
      <c r="K24" s="37" t="str">
        <f t="shared" si="0"/>
        <v>2045(令和27)年</v>
      </c>
      <c r="L24" s="37">
        <v>2045</v>
      </c>
      <c r="M24" s="37" t="s">
        <v>87</v>
      </c>
      <c r="N24" s="40" t="s">
        <v>158</v>
      </c>
      <c r="O24" s="37" t="s">
        <v>88</v>
      </c>
      <c r="R24" s="41" t="str">
        <f t="shared" si="1"/>
        <v/>
      </c>
      <c r="S24" s="41" t="s">
        <v>127</v>
      </c>
      <c r="T24" s="41" t="str">
        <f t="shared" si="2"/>
        <v/>
      </c>
      <c r="U24" s="41" t="s">
        <v>127</v>
      </c>
      <c r="V24" s="41"/>
    </row>
    <row r="25" spans="1:22" ht="15" customHeight="1">
      <c r="A25" s="25">
        <v>7</v>
      </c>
      <c r="B25" s="12" t="str">
        <f>IF($B$33="","",EDATE($B$33,-8))</f>
        <v/>
      </c>
      <c r="C25" s="163"/>
      <c r="D25" s="163"/>
      <c r="E25" s="163"/>
      <c r="F25" s="163"/>
      <c r="G25" s="31">
        <f t="shared" si="4"/>
        <v>0</v>
      </c>
      <c r="J25" s="38">
        <v>45901</v>
      </c>
      <c r="K25" s="37" t="str">
        <f t="shared" si="0"/>
        <v>2046(令和28)年</v>
      </c>
      <c r="L25" s="37">
        <v>2046</v>
      </c>
      <c r="M25" s="37" t="s">
        <v>87</v>
      </c>
      <c r="N25" s="40" t="s">
        <v>159</v>
      </c>
      <c r="O25" s="37" t="s">
        <v>88</v>
      </c>
      <c r="R25" s="41" t="str">
        <f t="shared" si="1"/>
        <v/>
      </c>
      <c r="S25" s="41" t="s">
        <v>128</v>
      </c>
      <c r="T25" s="41" t="str">
        <f t="shared" si="2"/>
        <v/>
      </c>
      <c r="U25" s="41" t="s">
        <v>128</v>
      </c>
      <c r="V25" s="41"/>
    </row>
    <row r="26" spans="1:22" ht="15" customHeight="1">
      <c r="A26" s="25">
        <v>8</v>
      </c>
      <c r="B26" s="12" t="str">
        <f>IF($B$33="","",EDATE($B$33,-7))</f>
        <v/>
      </c>
      <c r="C26" s="163"/>
      <c r="D26" s="163"/>
      <c r="E26" s="163"/>
      <c r="F26" s="163"/>
      <c r="G26" s="31">
        <f t="shared" si="4"/>
        <v>0</v>
      </c>
      <c r="J26" s="38">
        <v>45931</v>
      </c>
      <c r="K26" s="37" t="str">
        <f t="shared" si="0"/>
        <v>2047(令和29)年</v>
      </c>
      <c r="L26" s="37">
        <v>2047</v>
      </c>
      <c r="M26" s="37" t="s">
        <v>87</v>
      </c>
      <c r="N26" s="40" t="s">
        <v>160</v>
      </c>
      <c r="O26" s="37" t="s">
        <v>88</v>
      </c>
      <c r="R26" s="41" t="str">
        <f t="shared" si="1"/>
        <v/>
      </c>
      <c r="S26" s="41" t="s">
        <v>129</v>
      </c>
      <c r="T26" s="41" t="str">
        <f t="shared" si="2"/>
        <v/>
      </c>
      <c r="U26" s="41" t="s">
        <v>129</v>
      </c>
      <c r="V26" s="41"/>
    </row>
    <row r="27" spans="1:22" ht="15" customHeight="1">
      <c r="A27" s="25">
        <v>9</v>
      </c>
      <c r="B27" s="12" t="str">
        <f>IF($B$33="","",EDATE($B$33,-6))</f>
        <v/>
      </c>
      <c r="C27" s="163"/>
      <c r="D27" s="163"/>
      <c r="E27" s="163"/>
      <c r="F27" s="163"/>
      <c r="G27" s="31">
        <f t="shared" si="4"/>
        <v>0</v>
      </c>
      <c r="J27" s="38">
        <v>45962</v>
      </c>
      <c r="K27" s="37" t="str">
        <f t="shared" si="0"/>
        <v>2048(令和30)年</v>
      </c>
      <c r="L27" s="37">
        <v>2048</v>
      </c>
      <c r="M27" s="37" t="s">
        <v>87</v>
      </c>
      <c r="N27" s="40" t="s">
        <v>161</v>
      </c>
      <c r="O27" s="37" t="s">
        <v>88</v>
      </c>
      <c r="R27" s="41" t="str">
        <f t="shared" si="1"/>
        <v/>
      </c>
      <c r="S27" s="41" t="s">
        <v>130</v>
      </c>
      <c r="T27" s="41" t="str">
        <f t="shared" si="2"/>
        <v/>
      </c>
      <c r="U27" s="41" t="s">
        <v>130</v>
      </c>
      <c r="V27" s="41"/>
    </row>
    <row r="28" spans="1:22" ht="15" customHeight="1">
      <c r="A28" s="25">
        <v>10</v>
      </c>
      <c r="B28" s="12" t="str">
        <f>IF($B$33="","",EDATE($B$33,-5))</f>
        <v/>
      </c>
      <c r="C28" s="163"/>
      <c r="D28" s="163"/>
      <c r="E28" s="163"/>
      <c r="F28" s="163"/>
      <c r="G28" s="31">
        <f t="shared" si="4"/>
        <v>0</v>
      </c>
      <c r="J28" s="38">
        <v>45992</v>
      </c>
      <c r="K28" s="37" t="str">
        <f t="shared" si="0"/>
        <v>2049(令和31)年</v>
      </c>
      <c r="L28" s="37">
        <v>2049</v>
      </c>
      <c r="M28" s="37" t="s">
        <v>87</v>
      </c>
      <c r="N28" s="40" t="s">
        <v>162</v>
      </c>
      <c r="O28" s="37" t="s">
        <v>88</v>
      </c>
      <c r="R28" s="41" t="str">
        <f t="shared" si="1"/>
        <v/>
      </c>
      <c r="S28" s="41" t="s">
        <v>131</v>
      </c>
      <c r="T28" s="41" t="str">
        <f t="shared" si="2"/>
        <v/>
      </c>
      <c r="U28" s="41" t="s">
        <v>131</v>
      </c>
      <c r="V28" s="41"/>
    </row>
    <row r="29" spans="1:22" ht="15" customHeight="1">
      <c r="A29" s="25">
        <v>11</v>
      </c>
      <c r="B29" s="12" t="str">
        <f>IF($B$33="","",EDATE($B$33,-4))</f>
        <v/>
      </c>
      <c r="C29" s="163"/>
      <c r="D29" s="163"/>
      <c r="E29" s="163"/>
      <c r="F29" s="163"/>
      <c r="G29" s="31">
        <f t="shared" si="4"/>
        <v>0</v>
      </c>
      <c r="J29" s="38">
        <v>46023</v>
      </c>
      <c r="K29" s="37" t="str">
        <f t="shared" si="0"/>
        <v>2050(令和32)年</v>
      </c>
      <c r="L29" s="37">
        <v>2050</v>
      </c>
      <c r="M29" s="37" t="s">
        <v>87</v>
      </c>
      <c r="N29" s="40" t="s">
        <v>163</v>
      </c>
      <c r="O29" s="37" t="s">
        <v>88</v>
      </c>
      <c r="R29" s="41" t="str">
        <f t="shared" si="1"/>
        <v/>
      </c>
      <c r="S29" s="41" t="s">
        <v>132</v>
      </c>
      <c r="T29" s="41" t="str">
        <f t="shared" si="2"/>
        <v/>
      </c>
      <c r="U29" s="41" t="s">
        <v>132</v>
      </c>
      <c r="V29" s="41"/>
    </row>
    <row r="30" spans="1:22" ht="15" customHeight="1">
      <c r="A30" s="25">
        <v>12</v>
      </c>
      <c r="B30" s="12" t="str">
        <f>IF($B$33="","",EDATE($B$33,-3))</f>
        <v/>
      </c>
      <c r="C30" s="163"/>
      <c r="D30" s="163"/>
      <c r="E30" s="163"/>
      <c r="F30" s="163"/>
      <c r="G30" s="31">
        <f t="shared" si="4"/>
        <v>0</v>
      </c>
      <c r="J30" s="38">
        <v>46054</v>
      </c>
      <c r="R30" s="41" t="str">
        <f>IF(R2="","",IF(OR(R29="",EOMONTH(R2,0)=R29),"",R29+1))</f>
        <v/>
      </c>
      <c r="S30" s="41" t="s">
        <v>133</v>
      </c>
      <c r="T30" s="41" t="str">
        <f>IF(T2="","",IF(OR(T29="",EOMONTH(T2,0)=T29),"",T29+1))</f>
        <v/>
      </c>
      <c r="U30" s="41" t="s">
        <v>133</v>
      </c>
      <c r="V30" s="41"/>
    </row>
    <row r="31" spans="1:22" ht="15" customHeight="1">
      <c r="A31" s="25">
        <v>13</v>
      </c>
      <c r="B31" s="12" t="str">
        <f>IF($B$33="","",EDATE($B$33,-2))</f>
        <v/>
      </c>
      <c r="C31" s="163"/>
      <c r="D31" s="163"/>
      <c r="E31" s="163"/>
      <c r="F31" s="163"/>
      <c r="G31" s="31">
        <f>SUM(C31:F31)</f>
        <v>0</v>
      </c>
      <c r="J31" s="38">
        <v>46082</v>
      </c>
      <c r="R31" s="41" t="str">
        <f>IF(R2="","",IF(OR(R30="",EOMONTH(R2,0)=R30),"",R30+1))</f>
        <v/>
      </c>
      <c r="S31" s="41" t="s">
        <v>134</v>
      </c>
      <c r="T31" s="41" t="str">
        <f>IF(T2="","",IF(OR(T30="",EOMONTH(T2,0)=T30),"",T30+1))</f>
        <v/>
      </c>
      <c r="U31" s="41" t="s">
        <v>134</v>
      </c>
      <c r="V31" s="41"/>
    </row>
    <row r="32" spans="1:22" ht="15" customHeight="1">
      <c r="A32" s="25">
        <v>14</v>
      </c>
      <c r="B32" s="12" t="str">
        <f>IF($B$33="","",EDATE($B$33,-1))</f>
        <v/>
      </c>
      <c r="C32" s="163"/>
      <c r="D32" s="163"/>
      <c r="E32" s="163"/>
      <c r="F32" s="163"/>
      <c r="G32" s="31">
        <f t="shared" si="4"/>
        <v>0</v>
      </c>
      <c r="J32" s="38">
        <v>46113</v>
      </c>
      <c r="R32" s="41" t="str">
        <f>IF(R2="","",IF(OR(R31="",EOMONTH(R2,0)=R31),"",R31+1))</f>
        <v/>
      </c>
      <c r="S32" s="41" t="s">
        <v>135</v>
      </c>
      <c r="T32" s="41" t="str">
        <f>IF(T2="","",IF(OR(T31="",EOMONTH(T2,0)=T31),"",T31+1))</f>
        <v/>
      </c>
      <c r="U32" s="41" t="s">
        <v>135</v>
      </c>
      <c r="V32" s="41"/>
    </row>
    <row r="33" spans="1:22" ht="15" customHeight="1" thickBot="1">
      <c r="A33" s="26">
        <v>15</v>
      </c>
      <c r="B33" s="300" t="str">
        <f>IF($C$13="","",EDATE($C$13,0))</f>
        <v/>
      </c>
      <c r="C33" s="166"/>
      <c r="D33" s="166"/>
      <c r="E33" s="166"/>
      <c r="F33" s="166"/>
      <c r="G33" s="32">
        <f>SUM(C33:F33)</f>
        <v>0</v>
      </c>
      <c r="J33" s="38">
        <v>46143</v>
      </c>
      <c r="S33" s="41"/>
      <c r="U33" s="41"/>
      <c r="V33" s="41"/>
    </row>
    <row r="34" spans="1:22" ht="15" customHeight="1" thickTop="1">
      <c r="A34" s="22"/>
      <c r="B34" s="20" t="s">
        <v>52</v>
      </c>
      <c r="C34" s="33" t="str">
        <f>IF(OR(C22="",C23="",C24="",C25="",C26="",C27="",C28="",C29="",C30="",C31="",C32="",C33=""),"",SUM(C22:C33))</f>
        <v/>
      </c>
      <c r="D34" s="33" t="str">
        <f>IF(OR(D22="",D23="",D24="",D25="",D26="",D27="",D28="",D29="",D30="",D31="",D32="",D33=""),"",SUM(D22:D33))</f>
        <v/>
      </c>
      <c r="E34" s="33" t="str">
        <f>IF(OR(E22="",E23="",E24="",E25="",E26="",E27="",E28="",E29="",E30="",E31="",E32="",E33=""),"",SUM(E22:E33))</f>
        <v/>
      </c>
      <c r="F34" s="33" t="str">
        <f>IF(OR(F22="",F23="",F24="",F25="",F26="",F27="",F28="",F29="",F30="",F31="",F32="",F33=""),"",SUM(F22:F33))</f>
        <v/>
      </c>
      <c r="G34" s="33" t="str">
        <f>IF(SUM(G22:G33)=0,"",SUM(G22:G33))</f>
        <v/>
      </c>
      <c r="J34" s="38">
        <v>46174</v>
      </c>
      <c r="S34" s="41"/>
      <c r="U34" s="41"/>
      <c r="V34" s="41"/>
    </row>
    <row r="35" spans="1:22" ht="15" customHeight="1">
      <c r="A35" s="10"/>
      <c r="B35" s="9" t="s">
        <v>41</v>
      </c>
      <c r="C35" s="13" t="str">
        <f>IF(C34="","",C34/$G$34*100)</f>
        <v/>
      </c>
      <c r="D35" s="13" t="str">
        <f>IF(D34="","",D34/$G$34*100)</f>
        <v/>
      </c>
      <c r="E35" s="13" t="str">
        <f>IF(E34="","",E34/$G$34*100)</f>
        <v/>
      </c>
      <c r="F35" s="13" t="str">
        <f>IF(F34="","",F34/$G$34*100)</f>
        <v/>
      </c>
      <c r="G35" s="13" t="str">
        <f>IF(G34="","",ROUND(G34/$G$34*100,2))</f>
        <v/>
      </c>
      <c r="J35" s="38">
        <v>46204</v>
      </c>
      <c r="S35" s="41"/>
      <c r="U35" s="41"/>
      <c r="V35" s="41"/>
    </row>
    <row r="36" spans="1:22" ht="15" customHeight="1">
      <c r="J36" s="38">
        <v>46235</v>
      </c>
      <c r="S36" s="41"/>
      <c r="U36" s="41"/>
      <c r="V36" s="41"/>
    </row>
    <row r="37" spans="1:22" ht="15" customHeight="1">
      <c r="J37" s="38">
        <v>46266</v>
      </c>
      <c r="S37" s="41"/>
      <c r="U37" s="41"/>
      <c r="V37" s="41"/>
    </row>
    <row r="38" spans="1:22" ht="15" customHeight="1">
      <c r="J38" s="38">
        <v>46296</v>
      </c>
      <c r="S38" s="41"/>
      <c r="U38" s="41"/>
      <c r="V38" s="41"/>
    </row>
    <row r="39" spans="1:22" ht="15" customHeight="1">
      <c r="J39" s="38">
        <v>46327</v>
      </c>
      <c r="S39" s="41"/>
      <c r="U39" s="41"/>
      <c r="V39" s="41"/>
    </row>
    <row r="40" spans="1:22" ht="15" customHeight="1">
      <c r="J40" s="38">
        <v>46357</v>
      </c>
      <c r="S40" s="41"/>
      <c r="U40" s="41"/>
      <c r="V40" s="41"/>
    </row>
    <row r="41" spans="1:22" ht="15" customHeight="1">
      <c r="J41" s="38">
        <v>46388</v>
      </c>
      <c r="S41" s="41"/>
      <c r="U41" s="41"/>
      <c r="V41" s="41"/>
    </row>
    <row r="42" spans="1:22" ht="15" customHeight="1">
      <c r="J42" s="38">
        <v>46419</v>
      </c>
      <c r="S42" s="41"/>
      <c r="U42" s="41"/>
      <c r="V42" s="41"/>
    </row>
    <row r="43" spans="1:22" ht="15" customHeight="1">
      <c r="J43" s="38">
        <v>46447</v>
      </c>
      <c r="S43" s="41"/>
      <c r="U43" s="41"/>
      <c r="V43" s="41"/>
    </row>
    <row r="44" spans="1:22" ht="15" customHeight="1">
      <c r="S44" s="41"/>
      <c r="U44" s="41"/>
      <c r="V44" s="41"/>
    </row>
    <row r="45" spans="1:22" ht="15" customHeight="1">
      <c r="S45" s="41"/>
      <c r="U45" s="41"/>
      <c r="V45" s="41"/>
    </row>
    <row r="46" spans="1:22" ht="15" customHeight="1">
      <c r="S46" s="41"/>
      <c r="U46" s="41"/>
      <c r="V46" s="41"/>
    </row>
    <row r="47" spans="1:22" ht="15" customHeight="1">
      <c r="S47" s="41"/>
      <c r="U47" s="41"/>
      <c r="V47" s="41"/>
    </row>
    <row r="48" spans="1:22" ht="15" customHeight="1">
      <c r="S48" s="41"/>
      <c r="U48" s="41"/>
      <c r="V48" s="41"/>
    </row>
    <row r="49" spans="19:22" ht="15" customHeight="1">
      <c r="S49" s="41"/>
      <c r="U49" s="41"/>
      <c r="V49" s="41"/>
    </row>
    <row r="50" spans="19:22" ht="15" customHeight="1">
      <c r="S50" s="41"/>
      <c r="U50" s="41"/>
      <c r="V50" s="41"/>
    </row>
    <row r="51" spans="19:22" ht="15" customHeight="1">
      <c r="S51" s="41"/>
      <c r="U51" s="41"/>
      <c r="V51" s="41"/>
    </row>
    <row r="52" spans="19:22" ht="15" customHeight="1">
      <c r="S52" s="41"/>
      <c r="U52" s="41"/>
      <c r="V52" s="41"/>
    </row>
    <row r="53" spans="19:22" ht="15" customHeight="1">
      <c r="S53" s="41"/>
      <c r="U53" s="41"/>
      <c r="V53" s="41"/>
    </row>
    <row r="54" spans="19:22" ht="15" customHeight="1">
      <c r="S54" s="41"/>
      <c r="U54" s="41"/>
      <c r="V54" s="41"/>
    </row>
    <row r="55" spans="19:22" ht="15" customHeight="1">
      <c r="S55" s="41"/>
      <c r="U55" s="41"/>
      <c r="V55" s="41"/>
    </row>
    <row r="56" spans="19:22" ht="15" customHeight="1">
      <c r="S56" s="41"/>
      <c r="U56" s="41"/>
      <c r="V56" s="41"/>
    </row>
    <row r="57" spans="19:22" ht="15" customHeight="1">
      <c r="S57" s="41"/>
      <c r="U57" s="41"/>
      <c r="V57" s="41"/>
    </row>
    <row r="58" spans="19:22" ht="15" customHeight="1">
      <c r="S58" s="41"/>
      <c r="U58" s="41"/>
      <c r="V58" s="41"/>
    </row>
    <row r="59" spans="19:22" ht="15" customHeight="1">
      <c r="S59" s="41"/>
      <c r="U59" s="41"/>
      <c r="V59" s="41"/>
    </row>
    <row r="60" spans="19:22" ht="15" customHeight="1">
      <c r="S60" s="41"/>
      <c r="U60" s="41"/>
      <c r="V60" s="41"/>
    </row>
    <row r="61" spans="19:22" ht="15" customHeight="1">
      <c r="S61" s="41"/>
      <c r="U61" s="41"/>
      <c r="V61" s="41"/>
    </row>
    <row r="62" spans="19:22" ht="15" customHeight="1">
      <c r="S62" s="41"/>
      <c r="U62" s="41"/>
      <c r="V62" s="41"/>
    </row>
    <row r="63" spans="19:22" ht="15" customHeight="1">
      <c r="S63" s="41"/>
      <c r="U63" s="41"/>
      <c r="V63" s="41"/>
    </row>
    <row r="64" spans="19:22" ht="15" customHeight="1">
      <c r="S64" s="41"/>
      <c r="U64" s="41"/>
      <c r="V64" s="41"/>
    </row>
    <row r="65" spans="19:22" ht="15" customHeight="1">
      <c r="S65" s="41"/>
      <c r="U65" s="41"/>
      <c r="V65" s="41"/>
    </row>
    <row r="66" spans="19:22" ht="15" customHeight="1">
      <c r="S66" s="41"/>
      <c r="U66" s="41"/>
      <c r="V66" s="41"/>
    </row>
    <row r="67" spans="19:22" ht="15" customHeight="1">
      <c r="S67" s="41"/>
      <c r="U67" s="41"/>
      <c r="V67" s="41"/>
    </row>
    <row r="68" spans="19:22" ht="15" customHeight="1">
      <c r="S68" s="41"/>
      <c r="U68" s="41"/>
      <c r="V68" s="41"/>
    </row>
    <row r="69" spans="19:22" ht="15" customHeight="1">
      <c r="S69" s="41"/>
      <c r="U69" s="41"/>
      <c r="V69" s="41"/>
    </row>
    <row r="70" spans="19:22" ht="15" customHeight="1">
      <c r="S70" s="41"/>
      <c r="U70" s="41"/>
      <c r="V70" s="41"/>
    </row>
    <row r="71" spans="19:22" ht="15" customHeight="1">
      <c r="S71" s="41"/>
      <c r="U71" s="41"/>
      <c r="V71" s="41"/>
    </row>
    <row r="72" spans="19:22" ht="15" customHeight="1">
      <c r="S72" s="41"/>
      <c r="U72" s="41"/>
      <c r="V72" s="41"/>
    </row>
    <row r="73" spans="19:22" ht="15" customHeight="1">
      <c r="S73" s="41"/>
      <c r="U73" s="41"/>
      <c r="V73" s="41"/>
    </row>
    <row r="74" spans="19:22" ht="15" customHeight="1">
      <c r="S74" s="41"/>
      <c r="U74" s="41"/>
      <c r="V74" s="41"/>
    </row>
    <row r="75" spans="19:22" ht="15" customHeight="1">
      <c r="S75" s="41"/>
      <c r="U75" s="41"/>
      <c r="V75" s="41"/>
    </row>
    <row r="76" spans="19:22" ht="15" customHeight="1">
      <c r="S76" s="41"/>
      <c r="U76" s="41"/>
      <c r="V76" s="41"/>
    </row>
    <row r="77" spans="19:22" ht="15" customHeight="1">
      <c r="S77" s="41"/>
      <c r="U77" s="41"/>
      <c r="V77" s="41"/>
    </row>
    <row r="78" spans="19:22" ht="15" customHeight="1">
      <c r="S78" s="41"/>
      <c r="U78" s="41"/>
      <c r="V78" s="41"/>
    </row>
    <row r="79" spans="19:22" ht="15" customHeight="1">
      <c r="S79" s="41"/>
      <c r="U79" s="41"/>
      <c r="V79" s="41"/>
    </row>
    <row r="80" spans="19:22" ht="15" customHeight="1">
      <c r="S80" s="41"/>
      <c r="U80" s="41"/>
      <c r="V80" s="41"/>
    </row>
    <row r="81" spans="19:22" ht="15" customHeight="1">
      <c r="S81" s="41"/>
      <c r="U81" s="41"/>
      <c r="V81" s="41"/>
    </row>
    <row r="82" spans="19:22" ht="15" customHeight="1">
      <c r="S82" s="41"/>
      <c r="U82" s="41"/>
      <c r="V82" s="41"/>
    </row>
    <row r="83" spans="19:22" ht="15" customHeight="1">
      <c r="S83" s="41"/>
      <c r="U83" s="41"/>
      <c r="V83" s="41"/>
    </row>
    <row r="84" spans="19:22" ht="15" customHeight="1">
      <c r="S84" s="41"/>
      <c r="U84" s="41"/>
      <c r="V84" s="41"/>
    </row>
    <row r="85" spans="19:22" ht="15" customHeight="1">
      <c r="S85" s="41"/>
      <c r="U85" s="41"/>
      <c r="V85" s="41"/>
    </row>
    <row r="86" spans="19:22" ht="15" customHeight="1">
      <c r="S86" s="41"/>
      <c r="U86" s="41"/>
      <c r="V86" s="41"/>
    </row>
    <row r="87" spans="19:22" ht="15" customHeight="1">
      <c r="V87" s="41"/>
    </row>
    <row r="88" spans="19:22" ht="15" customHeight="1">
      <c r="V88" s="41"/>
    </row>
    <row r="89" spans="19:22" ht="15" customHeight="1">
      <c r="V89" s="41"/>
    </row>
    <row r="90" spans="19:22" ht="15" customHeight="1">
      <c r="V90" s="41"/>
    </row>
    <row r="91" spans="19:22" ht="15" customHeight="1">
      <c r="V91" s="41"/>
    </row>
    <row r="92" spans="19:22" ht="15" customHeight="1">
      <c r="V92" s="41"/>
    </row>
    <row r="93" spans="19:22" ht="15" customHeight="1">
      <c r="V93" s="41"/>
    </row>
  </sheetData>
  <sheetProtection algorithmName="SHA-512" hashValue="oqXzMxscMzu4Deu5jRCRrIX8MyJLNG6/Fo9/pGMZTNubErUsOLjTyiY0vihwvbW1tVxJXFNoKczuvfpQjJLR6Q==" saltValue="E8uBJXkglKWBeH/Z3DbHAg==" spinCount="100000" sheet="1" objects="1" scenarios="1"/>
  <mergeCells count="13">
    <mergeCell ref="A18:B18"/>
    <mergeCell ref="D9:F9"/>
    <mergeCell ref="D10:F10"/>
    <mergeCell ref="D11:F11"/>
    <mergeCell ref="C13:D13"/>
    <mergeCell ref="A15:B15"/>
    <mergeCell ref="A16:B16"/>
    <mergeCell ref="D8:F8"/>
    <mergeCell ref="B2:B3"/>
    <mergeCell ref="C2:D2"/>
    <mergeCell ref="C3:D3"/>
    <mergeCell ref="D6:F6"/>
    <mergeCell ref="D7:F7"/>
  </mergeCells>
  <phoneticPr fontId="1"/>
  <conditionalFormatting sqref="C15:C16">
    <cfRule type="containsBlanks" dxfId="70" priority="12">
      <formula>LEN(TRIM(C15))=0</formula>
    </cfRule>
  </conditionalFormatting>
  <conditionalFormatting sqref="C19:C21 C31:C33">
    <cfRule type="containsBlanks" dxfId="69" priority="13">
      <formula>LEN(TRIM(C19))=0</formula>
    </cfRule>
  </conditionalFormatting>
  <conditionalFormatting sqref="E15:F16">
    <cfRule type="containsBlanks" dxfId="68" priority="11">
      <formula>LEN(TRIM(E15))=0</formula>
    </cfRule>
  </conditionalFormatting>
  <conditionalFormatting sqref="E19:F33">
    <cfRule type="containsBlanks" dxfId="67" priority="10">
      <formula>LEN(TRIM(E19))=0</formula>
    </cfRule>
  </conditionalFormatting>
  <conditionalFormatting sqref="D10:F11">
    <cfRule type="containsBlanks" dxfId="66" priority="8">
      <formula>LEN(TRIM(D10))=0</formula>
    </cfRule>
  </conditionalFormatting>
  <conditionalFormatting sqref="C3:F3">
    <cfRule type="containsBlanks" dxfId="65" priority="9">
      <formula>LEN(TRIM(C3))=0</formula>
    </cfRule>
  </conditionalFormatting>
  <conditionalFormatting sqref="C13:D13">
    <cfRule type="containsBlanks" dxfId="64" priority="7">
      <formula>LEN(TRIM(C13))=0</formula>
    </cfRule>
  </conditionalFormatting>
  <conditionalFormatting sqref="D7:F9">
    <cfRule type="containsBlanks" dxfId="63" priority="6">
      <formula>LEN(TRIM(D7))=0</formula>
    </cfRule>
  </conditionalFormatting>
  <conditionalFormatting sqref="D15:D16">
    <cfRule type="containsBlanks" dxfId="62" priority="4">
      <formula>LEN(TRIM(D15))=0</formula>
    </cfRule>
  </conditionalFormatting>
  <conditionalFormatting sqref="D19:D21 D31:D33">
    <cfRule type="containsBlanks" dxfId="61" priority="3">
      <formula>LEN(TRIM(D19))=0</formula>
    </cfRule>
  </conditionalFormatting>
  <conditionalFormatting sqref="C22:D30">
    <cfRule type="containsBlanks" dxfId="60" priority="2">
      <formula>LEN(TRIM(C22))=0</formula>
    </cfRule>
  </conditionalFormatting>
  <conditionalFormatting sqref="D6:F6">
    <cfRule type="containsBlanks" dxfId="59" priority="1">
      <formula>LEN(TRIM(D6))=0</formula>
    </cfRule>
  </conditionalFormatting>
  <dataValidations count="4">
    <dataValidation type="list" allowBlank="1" showInputMessage="1" showErrorMessage="1" sqref="E3" xr:uid="{D049AB51-B606-45C8-BDB0-0586551EC26C}">
      <formula1>$P$2:$P$13</formula1>
    </dataValidation>
    <dataValidation type="list" allowBlank="1" showInputMessage="1" showErrorMessage="1" sqref="F3" xr:uid="{71C424DB-F19B-4346-9830-D4F11169E362}">
      <formula1>$T$2:$T$32</formula1>
    </dataValidation>
    <dataValidation type="list" allowBlank="1" showInputMessage="1" showErrorMessage="1" sqref="C3:D3" xr:uid="{83E99154-6A37-42A0-9CC8-7E9D928B3526}">
      <formula1>$K$2:$K$6</formula1>
    </dataValidation>
    <dataValidation type="list" allowBlank="1" showInputMessage="1" showErrorMessage="1" sqref="C13:D13" xr:uid="{89E950DC-632D-401A-B28D-4C8A742FD240}">
      <formula1>$J$1:$J$43</formula1>
    </dataValidation>
  </dataValidations>
  <pageMargins left="0.70866141732283472" right="0.70866141732283472" top="0.74803149606299213" bottom="0.74803149606299213" header="0.39370078740157483" footer="0.31496062992125984"/>
  <pageSetup paperSize="9" orientation="portrait" r:id="rId1"/>
  <headerFooter>
    <oddHeader>&amp;R&amp;A</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31F36-4937-4386-8A43-8D5548E2C2AE}">
  <sheetPr>
    <tabColor rgb="FF00B0F0"/>
  </sheetPr>
  <dimension ref="A1:AZ215"/>
  <sheetViews>
    <sheetView view="pageBreakPreview" zoomScaleNormal="100" zoomScaleSheetLayoutView="100" workbookViewId="0"/>
  </sheetViews>
  <sheetFormatPr defaultColWidth="2" defaultRowHeight="15" customHeight="1"/>
  <cols>
    <col min="1" max="41" width="1.8984375" style="46" customWidth="1"/>
    <col min="42" max="42" width="2" style="46"/>
    <col min="43" max="43" width="4.3984375" style="46" customWidth="1"/>
    <col min="44" max="16384" width="2" style="46"/>
  </cols>
  <sheetData>
    <row r="1" spans="1:52" s="112" customFormat="1" thickBot="1">
      <c r="B1" s="754" t="s">
        <v>0</v>
      </c>
      <c r="C1" s="755"/>
      <c r="D1" s="755"/>
      <c r="E1" s="755"/>
      <c r="F1" s="755"/>
      <c r="G1" s="755"/>
      <c r="H1" s="755"/>
      <c r="I1" s="755"/>
      <c r="J1" s="755"/>
      <c r="K1" s="755"/>
      <c r="L1" s="755"/>
      <c r="M1" s="755"/>
      <c r="N1" s="755"/>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7"/>
    </row>
    <row r="2" spans="1:52" s="112" customFormat="1" ht="19.95" customHeight="1" thickTop="1" thickBot="1">
      <c r="B2" s="659"/>
      <c r="C2" s="660"/>
      <c r="D2" s="660"/>
      <c r="E2" s="661"/>
      <c r="F2" s="661"/>
      <c r="G2" s="661"/>
      <c r="H2" s="661"/>
      <c r="I2" s="661"/>
      <c r="J2" s="661"/>
      <c r="K2" s="661"/>
      <c r="L2" s="661"/>
      <c r="M2" s="661"/>
      <c r="N2" s="662"/>
      <c r="O2" s="663"/>
      <c r="P2" s="664"/>
      <c r="Q2" s="664"/>
      <c r="R2" s="665"/>
      <c r="S2" s="665"/>
      <c r="T2" s="665"/>
      <c r="U2" s="665"/>
      <c r="V2" s="665"/>
      <c r="W2" s="665"/>
      <c r="X2" s="665"/>
      <c r="Y2" s="665"/>
      <c r="Z2" s="665"/>
      <c r="AA2" s="666"/>
      <c r="AB2" s="667"/>
      <c r="AC2" s="664"/>
      <c r="AD2" s="664"/>
      <c r="AE2" s="665"/>
      <c r="AF2" s="665"/>
      <c r="AG2" s="665"/>
      <c r="AH2" s="665"/>
      <c r="AI2" s="665"/>
      <c r="AJ2" s="665"/>
      <c r="AK2" s="665"/>
      <c r="AL2" s="665"/>
      <c r="AM2" s="665"/>
      <c r="AN2" s="666"/>
    </row>
    <row r="3" spans="1:52" s="112" customFormat="1" ht="19.95" customHeight="1" thickTop="1">
      <c r="B3" s="673"/>
      <c r="C3" s="674"/>
      <c r="D3" s="674"/>
      <c r="E3" s="675"/>
      <c r="F3" s="675"/>
      <c r="G3" s="675"/>
      <c r="H3" s="675"/>
      <c r="I3" s="675"/>
      <c r="J3" s="675"/>
      <c r="K3" s="675"/>
      <c r="L3" s="675"/>
      <c r="M3" s="675"/>
      <c r="N3" s="676"/>
      <c r="O3" s="677"/>
      <c r="P3" s="664"/>
      <c r="Q3" s="664"/>
      <c r="R3" s="665"/>
      <c r="S3" s="665"/>
      <c r="T3" s="665"/>
      <c r="U3" s="665"/>
      <c r="V3" s="665"/>
      <c r="W3" s="665"/>
      <c r="X3" s="665"/>
      <c r="Y3" s="665"/>
      <c r="Z3" s="665"/>
      <c r="AA3" s="666"/>
      <c r="AB3" s="677"/>
      <c r="AC3" s="664"/>
      <c r="AD3" s="664"/>
      <c r="AE3" s="665"/>
      <c r="AF3" s="665"/>
      <c r="AG3" s="665"/>
      <c r="AH3" s="665"/>
      <c r="AI3" s="665"/>
      <c r="AJ3" s="665"/>
      <c r="AK3" s="665"/>
      <c r="AL3" s="665"/>
      <c r="AM3" s="665"/>
      <c r="AN3" s="666"/>
    </row>
    <row r="4" spans="1:52" s="112" customFormat="1" ht="6" customHeight="1">
      <c r="B4" s="116"/>
      <c r="C4" s="116"/>
      <c r="D4" s="116"/>
      <c r="E4" s="167"/>
      <c r="F4" s="167"/>
      <c r="G4" s="167"/>
      <c r="H4" s="167"/>
      <c r="I4" s="167"/>
      <c r="J4" s="167"/>
      <c r="K4" s="167"/>
      <c r="L4" s="167"/>
      <c r="M4" s="167"/>
      <c r="N4" s="167"/>
      <c r="O4" s="116"/>
      <c r="P4" s="116"/>
      <c r="Q4" s="116"/>
      <c r="R4" s="167"/>
      <c r="S4" s="167"/>
      <c r="T4" s="167"/>
      <c r="U4" s="167"/>
      <c r="V4" s="167"/>
      <c r="W4" s="167"/>
      <c r="X4" s="167"/>
      <c r="Y4" s="167"/>
      <c r="Z4" s="167"/>
      <c r="AA4" s="167"/>
      <c r="AB4" s="116"/>
      <c r="AC4" s="116"/>
      <c r="AD4" s="116"/>
      <c r="AE4" s="167"/>
      <c r="AF4" s="167"/>
      <c r="AG4" s="167"/>
      <c r="AH4" s="167"/>
      <c r="AI4" s="167"/>
      <c r="AJ4" s="167"/>
      <c r="AK4" s="167"/>
      <c r="AL4" s="167"/>
      <c r="AM4" s="167"/>
      <c r="AN4" s="167"/>
    </row>
    <row r="5" spans="1:52" s="112" customFormat="1" ht="13.2">
      <c r="B5" s="112" t="s">
        <v>48</v>
      </c>
    </row>
    <row r="6" spans="1:52" s="112" customFormat="1" ht="6" customHeight="1"/>
    <row r="7" spans="1:52" s="112" customFormat="1" ht="6" customHeight="1">
      <c r="A7" s="168"/>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70"/>
    </row>
    <row r="8" spans="1:52" s="112" customFormat="1" ht="13.2">
      <c r="A8" s="100"/>
      <c r="B8" s="668" t="s">
        <v>230</v>
      </c>
      <c r="C8" s="668"/>
      <c r="D8" s="668"/>
      <c r="E8" s="668"/>
      <c r="F8" s="668"/>
      <c r="G8" s="668"/>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668"/>
      <c r="AL8" s="668"/>
      <c r="AM8" s="668"/>
      <c r="AN8" s="668"/>
      <c r="AO8" s="101"/>
    </row>
    <row r="9" spans="1:52" s="112" customFormat="1" ht="6" customHeight="1">
      <c r="A9" s="100"/>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01"/>
    </row>
    <row r="10" spans="1:52" s="177" customFormat="1" ht="14.4">
      <c r="A10" s="97"/>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669" t="str">
        <f>IF('(イ)-③入力表'!$AF$3="","令和　　　年　　　月　　　日",'(イ)-③入力表'!$AF$3)</f>
        <v>　　　年　　　月　　　日</v>
      </c>
      <c r="AB10" s="670"/>
      <c r="AC10" s="670"/>
      <c r="AD10" s="670"/>
      <c r="AE10" s="670"/>
      <c r="AF10" s="670"/>
      <c r="AG10" s="670"/>
      <c r="AH10" s="670"/>
      <c r="AI10" s="670"/>
      <c r="AJ10" s="670"/>
      <c r="AK10" s="670"/>
      <c r="AL10" s="582"/>
      <c r="AM10" s="179"/>
      <c r="AN10" s="179"/>
      <c r="AO10" s="95"/>
      <c r="AP10" s="179"/>
    </row>
    <row r="11" spans="1:52" s="177" customFormat="1" ht="6" customHeight="1">
      <c r="A11" s="97"/>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95"/>
      <c r="AP11" s="179"/>
    </row>
    <row r="12" spans="1:52" s="177" customFormat="1" ht="13.2">
      <c r="A12" s="97"/>
      <c r="B12" s="179" t="s">
        <v>1</v>
      </c>
      <c r="C12" s="179" t="s">
        <v>2</v>
      </c>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95"/>
      <c r="AP12" s="179"/>
    </row>
    <row r="13" spans="1:52" s="177" customFormat="1" ht="6" customHeight="1">
      <c r="A13" s="97"/>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95"/>
      <c r="AP13" s="179"/>
    </row>
    <row r="14" spans="1:52" s="177" customFormat="1" ht="13.2">
      <c r="A14" s="97"/>
      <c r="B14" s="179"/>
      <c r="C14" s="179"/>
      <c r="D14" s="179"/>
      <c r="E14" s="179"/>
      <c r="F14" s="105"/>
      <c r="G14" s="179"/>
      <c r="H14" s="179"/>
      <c r="I14" s="179"/>
      <c r="J14" s="179"/>
      <c r="K14" s="179"/>
      <c r="L14" s="179"/>
      <c r="M14" s="179"/>
      <c r="N14" s="179"/>
      <c r="O14" s="179"/>
      <c r="P14" s="179"/>
      <c r="Q14" s="179"/>
      <c r="R14" s="179"/>
      <c r="S14" s="179"/>
      <c r="T14" s="179"/>
      <c r="U14" s="572" t="s">
        <v>3</v>
      </c>
      <c r="V14" s="572"/>
      <c r="W14" s="572"/>
      <c r="X14" s="179"/>
      <c r="Y14" s="179"/>
      <c r="Z14" s="179"/>
      <c r="AA14" s="179"/>
      <c r="AB14" s="179"/>
      <c r="AC14" s="179"/>
      <c r="AD14" s="179"/>
      <c r="AE14" s="179"/>
      <c r="AF14" s="179"/>
      <c r="AG14" s="179"/>
      <c r="AH14" s="179"/>
      <c r="AI14" s="179"/>
      <c r="AJ14" s="179"/>
      <c r="AK14" s="179"/>
      <c r="AL14" s="179"/>
      <c r="AM14" s="179"/>
      <c r="AN14" s="179"/>
      <c r="AO14" s="95"/>
      <c r="AP14" s="179"/>
    </row>
    <row r="15" spans="1:52" s="177" customFormat="1" ht="6" customHeight="1">
      <c r="A15" s="97"/>
      <c r="B15" s="179"/>
      <c r="C15" s="179"/>
      <c r="D15" s="179"/>
      <c r="E15" s="179"/>
      <c r="F15" s="111"/>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95"/>
      <c r="AP15" s="179"/>
    </row>
    <row r="16" spans="1:52" s="177" customFormat="1" ht="15" customHeight="1">
      <c r="A16" s="97"/>
      <c r="B16" s="179"/>
      <c r="C16" s="105"/>
      <c r="D16" s="179"/>
      <c r="E16" s="179"/>
      <c r="F16" s="179"/>
      <c r="G16" s="179"/>
      <c r="H16" s="179"/>
      <c r="I16" s="179"/>
      <c r="J16" s="179"/>
      <c r="K16" s="179"/>
      <c r="L16" s="179"/>
      <c r="M16" s="179"/>
      <c r="N16" s="179"/>
      <c r="O16" s="179"/>
      <c r="P16" s="179"/>
      <c r="Q16" s="179"/>
      <c r="R16" s="179"/>
      <c r="S16" s="179"/>
      <c r="T16" s="179"/>
      <c r="U16" s="671" t="s">
        <v>4</v>
      </c>
      <c r="V16" s="671"/>
      <c r="W16" s="671"/>
      <c r="X16" s="584" t="str">
        <f>IF('(イ)-③入力表'!$D$6="","",'(イ)-③入力表'!$D$6)</f>
        <v/>
      </c>
      <c r="Y16" s="584"/>
      <c r="Z16" s="584"/>
      <c r="AA16" s="584"/>
      <c r="AB16" s="584"/>
      <c r="AC16" s="584"/>
      <c r="AD16" s="584"/>
      <c r="AE16" s="584"/>
      <c r="AF16" s="584"/>
      <c r="AG16" s="584"/>
      <c r="AH16" s="584"/>
      <c r="AI16" s="584"/>
      <c r="AJ16" s="584"/>
      <c r="AK16" s="584"/>
      <c r="AL16" s="584"/>
      <c r="AM16" s="171"/>
      <c r="AN16" s="179"/>
      <c r="AO16" s="95"/>
      <c r="AP16" s="179"/>
    </row>
    <row r="17" spans="1:42" s="177" customFormat="1" ht="15" customHeight="1">
      <c r="A17" s="97"/>
      <c r="B17" s="179"/>
      <c r="C17" s="179"/>
      <c r="D17" s="179"/>
      <c r="E17" s="179"/>
      <c r="F17" s="111"/>
      <c r="G17" s="179"/>
      <c r="H17" s="179"/>
      <c r="I17" s="179"/>
      <c r="J17" s="179"/>
      <c r="K17" s="179"/>
      <c r="L17" s="179"/>
      <c r="M17" s="179"/>
      <c r="N17" s="179"/>
      <c r="O17" s="179"/>
      <c r="P17" s="179"/>
      <c r="Q17" s="179"/>
      <c r="R17" s="179"/>
      <c r="S17" s="179"/>
      <c r="T17" s="179"/>
      <c r="U17" s="179"/>
      <c r="V17" s="179"/>
      <c r="W17" s="179"/>
      <c r="X17" s="672" t="str">
        <f>IF('(イ)-③入力表'!$D$7="","",'(イ)-③入力表'!$D$7)</f>
        <v/>
      </c>
      <c r="Y17" s="672"/>
      <c r="Z17" s="672"/>
      <c r="AA17" s="672"/>
      <c r="AB17" s="672"/>
      <c r="AC17" s="672"/>
      <c r="AD17" s="672"/>
      <c r="AE17" s="672"/>
      <c r="AF17" s="672"/>
      <c r="AG17" s="672"/>
      <c r="AH17" s="672"/>
      <c r="AI17" s="672"/>
      <c r="AJ17" s="672"/>
      <c r="AK17" s="672"/>
      <c r="AL17" s="672"/>
      <c r="AM17" s="179"/>
      <c r="AN17" s="179"/>
      <c r="AO17" s="95"/>
      <c r="AP17" s="179"/>
    </row>
    <row r="18" spans="1:42" s="177" customFormat="1" ht="15" customHeight="1">
      <c r="A18" s="97"/>
      <c r="B18" s="179"/>
      <c r="C18" s="105"/>
      <c r="D18" s="179"/>
      <c r="E18" s="179"/>
      <c r="F18" s="179"/>
      <c r="G18" s="179"/>
      <c r="H18" s="179"/>
      <c r="I18" s="179"/>
      <c r="J18" s="179"/>
      <c r="K18" s="179"/>
      <c r="L18" s="179"/>
      <c r="M18" s="179"/>
      <c r="N18" s="179"/>
      <c r="O18" s="179"/>
      <c r="P18" s="179"/>
      <c r="Q18" s="179"/>
      <c r="R18" s="179"/>
      <c r="S18" s="179"/>
      <c r="T18" s="179"/>
      <c r="U18" s="671" t="s">
        <v>5</v>
      </c>
      <c r="V18" s="671"/>
      <c r="W18" s="671"/>
      <c r="X18" s="686" t="str">
        <f>IF('(イ)-③入力表'!$D$8="","",'(イ)-③入力表'!$D$8)</f>
        <v/>
      </c>
      <c r="Y18" s="686"/>
      <c r="Z18" s="686"/>
      <c r="AA18" s="686"/>
      <c r="AB18" s="686"/>
      <c r="AC18" s="686"/>
      <c r="AD18" s="686"/>
      <c r="AE18" s="686"/>
      <c r="AF18" s="686"/>
      <c r="AG18" s="686"/>
      <c r="AH18" s="686"/>
      <c r="AI18" s="686"/>
      <c r="AJ18" s="686"/>
      <c r="AK18" s="686"/>
      <c r="AL18" s="172" t="s">
        <v>6</v>
      </c>
      <c r="AM18" s="179"/>
      <c r="AN18" s="179"/>
      <c r="AO18" s="95"/>
      <c r="AP18" s="179"/>
    </row>
    <row r="19" spans="1:42" s="177" customFormat="1" ht="6" customHeight="1">
      <c r="A19" s="97"/>
      <c r="B19" s="179"/>
      <c r="C19" s="105"/>
      <c r="D19" s="179"/>
      <c r="E19" s="179"/>
      <c r="F19" s="179"/>
      <c r="G19" s="179"/>
      <c r="H19" s="179"/>
      <c r="I19" s="179"/>
      <c r="J19" s="179"/>
      <c r="K19" s="179"/>
      <c r="L19" s="179"/>
      <c r="M19" s="179"/>
      <c r="N19" s="179"/>
      <c r="O19" s="179"/>
      <c r="P19" s="179"/>
      <c r="Q19" s="179"/>
      <c r="R19" s="179"/>
      <c r="S19" s="179"/>
      <c r="T19" s="179"/>
      <c r="U19" s="178"/>
      <c r="V19" s="178"/>
      <c r="W19" s="178"/>
      <c r="X19" s="173"/>
      <c r="Y19" s="173"/>
      <c r="Z19" s="173"/>
      <c r="AA19" s="173"/>
      <c r="AB19" s="173"/>
      <c r="AC19" s="173"/>
      <c r="AD19" s="173"/>
      <c r="AE19" s="173"/>
      <c r="AF19" s="173"/>
      <c r="AG19" s="173"/>
      <c r="AH19" s="173"/>
      <c r="AI19" s="173"/>
      <c r="AJ19" s="173"/>
      <c r="AK19" s="173"/>
      <c r="AL19" s="179"/>
      <c r="AM19" s="179"/>
      <c r="AN19" s="179"/>
      <c r="AO19" s="95"/>
      <c r="AP19" s="179"/>
    </row>
    <row r="20" spans="1:42" s="177" customFormat="1" ht="15" customHeight="1">
      <c r="A20" s="97"/>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96"/>
      <c r="AL20" s="174"/>
      <c r="AN20" s="179"/>
      <c r="AO20" s="95"/>
      <c r="AP20" s="179"/>
    </row>
    <row r="21" spans="1:42" s="175" customFormat="1" ht="15" customHeight="1">
      <c r="A21" s="97"/>
      <c r="B21" s="53" t="s">
        <v>7</v>
      </c>
      <c r="C21" s="53"/>
      <c r="D21" s="53"/>
      <c r="E21" s="53"/>
      <c r="F21" s="53"/>
      <c r="G21" s="53"/>
      <c r="H21" s="53"/>
      <c r="I21" s="53"/>
      <c r="J21" s="53"/>
      <c r="K21" s="53"/>
      <c r="L21" s="53"/>
      <c r="M21" s="53"/>
      <c r="N21" s="53"/>
      <c r="O21" s="53"/>
      <c r="P21" s="53"/>
      <c r="Q21" s="53"/>
      <c r="R21" s="53"/>
      <c r="S21" s="53"/>
      <c r="T21" s="53"/>
      <c r="U21" s="53"/>
      <c r="V21" s="53"/>
      <c r="W21" s="53"/>
      <c r="X21" s="53"/>
      <c r="Y21" s="475" t="s">
        <v>8</v>
      </c>
      <c r="Z21" s="475"/>
      <c r="AA21" s="475"/>
      <c r="AB21" s="475"/>
      <c r="AC21" s="475"/>
      <c r="AD21" s="475"/>
      <c r="AE21" s="475"/>
      <c r="AF21" s="211" t="s">
        <v>310</v>
      </c>
      <c r="AG21" s="58"/>
      <c r="AH21" s="211"/>
      <c r="AI21" s="477" t="s">
        <v>311</v>
      </c>
      <c r="AJ21" s="477"/>
      <c r="AK21" s="477"/>
      <c r="AL21" s="477"/>
      <c r="AM21" s="477"/>
      <c r="AN21" s="477"/>
      <c r="AO21" s="95"/>
      <c r="AP21" s="53"/>
    </row>
    <row r="22" spans="1:42" s="175" customFormat="1" ht="15" customHeight="1">
      <c r="A22" s="97"/>
      <c r="B22" s="479" t="s">
        <v>312</v>
      </c>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95"/>
      <c r="AP22" s="53"/>
    </row>
    <row r="23" spans="1:42" s="175" customFormat="1" ht="15" customHeight="1">
      <c r="A23" s="97"/>
      <c r="B23" s="53" t="s">
        <v>313</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7"/>
      <c r="AO23" s="95"/>
      <c r="AP23" s="53"/>
    </row>
    <row r="24" spans="1:42" s="175" customFormat="1" ht="6" customHeight="1">
      <c r="A24" s="97"/>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96"/>
      <c r="AO24" s="95"/>
      <c r="AP24" s="53"/>
    </row>
    <row r="25" spans="1:42" s="175" customFormat="1" ht="15" customHeight="1">
      <c r="A25" s="97"/>
      <c r="B25" s="758" t="s">
        <v>9</v>
      </c>
      <c r="C25" s="668"/>
      <c r="D25" s="668"/>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8"/>
      <c r="AH25" s="668"/>
      <c r="AI25" s="668"/>
      <c r="AJ25" s="668"/>
      <c r="AK25" s="668"/>
      <c r="AL25" s="668"/>
      <c r="AM25" s="668"/>
      <c r="AN25" s="668"/>
      <c r="AO25" s="95"/>
      <c r="AP25" s="53"/>
    </row>
    <row r="26" spans="1:42" s="175" customFormat="1" ht="6" customHeight="1">
      <c r="A26" s="97"/>
      <c r="B26" s="183"/>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95"/>
      <c r="AP26" s="53"/>
    </row>
    <row r="27" spans="1:42" s="175" customFormat="1" ht="15" customHeight="1" thickBot="1">
      <c r="A27" s="97"/>
      <c r="B27" s="179" t="s">
        <v>240</v>
      </c>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95"/>
      <c r="AP27" s="53"/>
    </row>
    <row r="28" spans="1:42" ht="30" customHeight="1" thickTop="1" thickBot="1">
      <c r="A28" s="100"/>
      <c r="B28" s="687" t="str">
        <f>IF('(イ)-③入力表'!$D$15="","",'(イ)-③入力表'!$D$15)</f>
        <v/>
      </c>
      <c r="C28" s="688"/>
      <c r="D28" s="688"/>
      <c r="E28" s="689" t="str">
        <f>IF('(イ)-③入力表'!$D$16="","",'(イ)-③入力表'!$D$16)</f>
        <v/>
      </c>
      <c r="F28" s="689"/>
      <c r="G28" s="689"/>
      <c r="H28" s="689"/>
      <c r="I28" s="689"/>
      <c r="J28" s="689"/>
      <c r="K28" s="689"/>
      <c r="L28" s="689"/>
      <c r="M28" s="689"/>
      <c r="N28" s="690"/>
      <c r="O28" s="691" t="str">
        <f>IF('(イ)-③入力表'!$C$15="","",'(イ)-③入力表'!$C$15)</f>
        <v/>
      </c>
      <c r="P28" s="691"/>
      <c r="Q28" s="691"/>
      <c r="R28" s="692" t="str">
        <f>IF('(イ)-③入力表'!$C$16="","",'(イ)-③入力表'!$C$16)</f>
        <v/>
      </c>
      <c r="S28" s="692"/>
      <c r="T28" s="692"/>
      <c r="U28" s="692"/>
      <c r="V28" s="692"/>
      <c r="W28" s="692"/>
      <c r="X28" s="692"/>
      <c r="Y28" s="692"/>
      <c r="Z28" s="692"/>
      <c r="AA28" s="693"/>
      <c r="AB28" s="694" t="str">
        <f>IF('(イ)-③入力表'!$E$15="","",'(イ)-③入力表'!$E$15)</f>
        <v/>
      </c>
      <c r="AC28" s="691"/>
      <c r="AD28" s="691"/>
      <c r="AE28" s="692" t="str">
        <f>IF('(イ)-③入力表'!$E$16="","",'(イ)-③入力表'!$E$16)</f>
        <v/>
      </c>
      <c r="AF28" s="692"/>
      <c r="AG28" s="692"/>
      <c r="AH28" s="692"/>
      <c r="AI28" s="692"/>
      <c r="AJ28" s="692"/>
      <c r="AK28" s="692"/>
      <c r="AL28" s="692"/>
      <c r="AM28" s="692"/>
      <c r="AN28" s="693"/>
      <c r="AO28" s="101"/>
      <c r="AP28" s="59"/>
    </row>
    <row r="29" spans="1:42" ht="30" customHeight="1" thickTop="1">
      <c r="A29" s="100"/>
      <c r="B29" s="678" t="str">
        <f>IF('(イ)-③入力表'!$F$15="","",'(イ)-③入力表'!$F$15)</f>
        <v/>
      </c>
      <c r="C29" s="679"/>
      <c r="D29" s="679"/>
      <c r="E29" s="680" t="str">
        <f>IF('(イ)-③入力表'!$F$16="","",'(イ)-③入力表'!$F$16)</f>
        <v/>
      </c>
      <c r="F29" s="680"/>
      <c r="G29" s="680"/>
      <c r="H29" s="680"/>
      <c r="I29" s="680"/>
      <c r="J29" s="680"/>
      <c r="K29" s="680"/>
      <c r="L29" s="680"/>
      <c r="M29" s="680"/>
      <c r="N29" s="681"/>
      <c r="O29" s="682"/>
      <c r="P29" s="683"/>
      <c r="Q29" s="683"/>
      <c r="R29" s="684"/>
      <c r="S29" s="684"/>
      <c r="T29" s="684"/>
      <c r="U29" s="684"/>
      <c r="V29" s="684"/>
      <c r="W29" s="684"/>
      <c r="X29" s="684"/>
      <c r="Y29" s="684"/>
      <c r="Z29" s="684"/>
      <c r="AA29" s="685"/>
      <c r="AB29" s="682"/>
      <c r="AC29" s="683"/>
      <c r="AD29" s="683"/>
      <c r="AE29" s="684"/>
      <c r="AF29" s="684"/>
      <c r="AG29" s="684"/>
      <c r="AH29" s="684"/>
      <c r="AI29" s="684"/>
      <c r="AJ29" s="684"/>
      <c r="AK29" s="684"/>
      <c r="AL29" s="684"/>
      <c r="AM29" s="684"/>
      <c r="AN29" s="685"/>
      <c r="AO29" s="101"/>
      <c r="AP29" s="59"/>
    </row>
    <row r="30" spans="1:42" s="175" customFormat="1" ht="13.2">
      <c r="A30" s="97"/>
      <c r="B30" s="179" t="s">
        <v>242</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95"/>
      <c r="AP30" s="53"/>
    </row>
    <row r="31" spans="1:42" ht="13.2">
      <c r="A31" s="100"/>
      <c r="B31" s="186" t="s">
        <v>254</v>
      </c>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01"/>
      <c r="AP31" s="59"/>
    </row>
    <row r="32" spans="1:42" ht="13.2">
      <c r="A32" s="100"/>
      <c r="B32" s="186" t="s">
        <v>255</v>
      </c>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01"/>
      <c r="AP32" s="59"/>
    </row>
    <row r="33" spans="1:43" s="175" customFormat="1" ht="6" customHeight="1">
      <c r="A33" s="97"/>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95"/>
    </row>
    <row r="34" spans="1:43" ht="13.2">
      <c r="A34" s="100" t="s">
        <v>10</v>
      </c>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01"/>
      <c r="AP34" s="59"/>
    </row>
    <row r="35" spans="1:43" s="175" customFormat="1" ht="13.2">
      <c r="A35" s="102" t="s">
        <v>251</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95"/>
    </row>
    <row r="36" spans="1:43" s="175" customFormat="1" ht="13.2">
      <c r="A36" s="102" t="s">
        <v>252</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95"/>
    </row>
    <row r="37" spans="1:43" s="177" customFormat="1" ht="13.2">
      <c r="A37" s="102"/>
      <c r="B37" s="179"/>
      <c r="C37" s="179"/>
      <c r="D37" s="179"/>
      <c r="E37" s="179"/>
      <c r="F37" s="671" t="s">
        <v>11</v>
      </c>
      <c r="G37" s="671"/>
      <c r="H37" s="671"/>
      <c r="I37" s="572" t="s">
        <v>12</v>
      </c>
      <c r="J37" s="573">
        <v>100</v>
      </c>
      <c r="K37" s="573"/>
      <c r="L37" s="573"/>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95"/>
    </row>
    <row r="38" spans="1:43" s="177" customFormat="1" ht="14.4">
      <c r="A38" s="102"/>
      <c r="B38" s="105"/>
      <c r="C38" s="179"/>
      <c r="D38" s="179"/>
      <c r="E38" s="179"/>
      <c r="F38" s="179"/>
      <c r="G38" s="179" t="s">
        <v>243</v>
      </c>
      <c r="H38" s="179"/>
      <c r="I38" s="572"/>
      <c r="J38" s="573"/>
      <c r="K38" s="573"/>
      <c r="L38" s="573"/>
      <c r="M38" s="179"/>
      <c r="N38" s="179"/>
      <c r="O38" s="179"/>
      <c r="P38" s="179"/>
      <c r="Q38" s="179"/>
      <c r="R38" s="179"/>
      <c r="S38" s="179"/>
      <c r="T38" s="179"/>
      <c r="U38" s="179"/>
      <c r="V38" s="179"/>
      <c r="W38" s="179"/>
      <c r="X38" s="179"/>
      <c r="Y38" s="179"/>
      <c r="Z38" s="179"/>
      <c r="AA38" s="179"/>
      <c r="AB38" s="45" t="s">
        <v>244</v>
      </c>
      <c r="AC38" s="45"/>
      <c r="AD38" s="45"/>
      <c r="AE38" s="45"/>
      <c r="AF38" s="574" t="str">
        <f>IF(AND($N$197="",$N$188=""),"",ROUNDDOWN((SUM($N$197,$U$197)-SUM($N$188,$U$188))/$AI$197*100,1))</f>
        <v/>
      </c>
      <c r="AG38" s="574"/>
      <c r="AH38" s="574"/>
      <c r="AI38" s="574"/>
      <c r="AJ38" s="759"/>
      <c r="AK38" s="759"/>
      <c r="AL38" s="45"/>
      <c r="AM38" s="45" t="s">
        <v>253</v>
      </c>
      <c r="AN38" s="179"/>
      <c r="AO38" s="95"/>
      <c r="AQ38" s="137" t="str">
        <f>IF(SUM($N$188,$U$188)&gt;SUM($N$197,$U$197),"※認定不可、売上高が前年同期に比べ増加しています！",IF($U$201&lt;5,"※認定不可、売上高が前年同期間に比べ5%以上減少していません！",""))</f>
        <v/>
      </c>
    </row>
    <row r="39" spans="1:43" s="177" customFormat="1" ht="6" customHeight="1">
      <c r="A39" s="97"/>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95"/>
    </row>
    <row r="40" spans="1:43" s="177" customFormat="1" ht="14.4">
      <c r="A40" s="97"/>
      <c r="B40" s="187" t="s">
        <v>245</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695" t="str">
        <f>IF($N$188="","",SUM($N$188,$U$188))</f>
        <v/>
      </c>
      <c r="AC40" s="696"/>
      <c r="AD40" s="696"/>
      <c r="AE40" s="696"/>
      <c r="AF40" s="696"/>
      <c r="AG40" s="696"/>
      <c r="AH40" s="696"/>
      <c r="AI40" s="696"/>
      <c r="AJ40" s="696"/>
      <c r="AK40" s="696"/>
      <c r="AL40" s="696"/>
      <c r="AM40" s="103" t="s">
        <v>15</v>
      </c>
      <c r="AN40" s="179"/>
      <c r="AO40" s="95"/>
      <c r="AP40" s="179"/>
    </row>
    <row r="41" spans="1:43" s="177" customFormat="1" ht="6" customHeight="1">
      <c r="A41" s="97"/>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95"/>
      <c r="AP41" s="179"/>
    </row>
    <row r="42" spans="1:43" s="177" customFormat="1" ht="14.4">
      <c r="A42" s="97"/>
      <c r="B42" s="187" t="s">
        <v>246</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695" t="str">
        <f>IF($N$197="","",SUM($N$197,$U$197))</f>
        <v/>
      </c>
      <c r="AC42" s="696"/>
      <c r="AD42" s="696"/>
      <c r="AE42" s="696"/>
      <c r="AF42" s="696"/>
      <c r="AG42" s="696"/>
      <c r="AH42" s="696"/>
      <c r="AI42" s="696"/>
      <c r="AJ42" s="696"/>
      <c r="AK42" s="696"/>
      <c r="AL42" s="696"/>
      <c r="AM42" s="103" t="s">
        <v>15</v>
      </c>
      <c r="AN42" s="179"/>
      <c r="AO42" s="95"/>
    </row>
    <row r="43" spans="1:43" s="177" customFormat="1" ht="6" customHeight="1">
      <c r="A43" s="97"/>
      <c r="B43" s="188"/>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95"/>
      <c r="AP43" s="179"/>
    </row>
    <row r="44" spans="1:43" s="177" customFormat="1" ht="14.4">
      <c r="A44" s="97"/>
      <c r="B44" s="187" t="s">
        <v>247</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695" t="str">
        <f>IF($AI$197="","",$AI$197)</f>
        <v/>
      </c>
      <c r="AC44" s="696"/>
      <c r="AD44" s="696"/>
      <c r="AE44" s="696"/>
      <c r="AF44" s="696"/>
      <c r="AG44" s="696"/>
      <c r="AH44" s="696"/>
      <c r="AI44" s="696"/>
      <c r="AJ44" s="696"/>
      <c r="AK44" s="696"/>
      <c r="AL44" s="696"/>
      <c r="AM44" s="103" t="s">
        <v>15</v>
      </c>
      <c r="AN44" s="179"/>
      <c r="AO44" s="95"/>
    </row>
    <row r="45" spans="1:43" s="177" customFormat="1" ht="6" customHeight="1">
      <c r="A45" s="97"/>
      <c r="B45" s="111"/>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95"/>
    </row>
    <row r="46" spans="1:43" s="177" customFormat="1" ht="13.2">
      <c r="A46" s="97" t="s">
        <v>248</v>
      </c>
      <c r="B46" s="111"/>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95"/>
    </row>
    <row r="47" spans="1:43" s="177" customFormat="1" ht="13.2">
      <c r="A47" s="97"/>
      <c r="B47" s="111"/>
      <c r="C47" s="179"/>
      <c r="D47" s="179"/>
      <c r="E47" s="179"/>
      <c r="F47" s="671" t="s">
        <v>249</v>
      </c>
      <c r="G47" s="671"/>
      <c r="H47" s="671"/>
      <c r="I47" s="572" t="s">
        <v>12</v>
      </c>
      <c r="J47" s="573">
        <v>100</v>
      </c>
      <c r="K47" s="573"/>
      <c r="L47" s="573"/>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95"/>
    </row>
    <row r="48" spans="1:43" s="177" customFormat="1" ht="14.4">
      <c r="A48" s="97"/>
      <c r="B48" s="111"/>
      <c r="C48" s="179"/>
      <c r="D48" s="179"/>
      <c r="E48" s="179"/>
      <c r="F48" s="179"/>
      <c r="G48" s="179" t="s">
        <v>243</v>
      </c>
      <c r="H48" s="179"/>
      <c r="I48" s="572"/>
      <c r="J48" s="573"/>
      <c r="K48" s="573"/>
      <c r="L48" s="573"/>
      <c r="M48" s="179"/>
      <c r="N48" s="179"/>
      <c r="O48" s="179"/>
      <c r="P48" s="179"/>
      <c r="Q48" s="179"/>
      <c r="R48" s="179"/>
      <c r="S48" s="179"/>
      <c r="T48" s="179"/>
      <c r="U48" s="179"/>
      <c r="V48" s="179"/>
      <c r="W48" s="179"/>
      <c r="X48" s="179"/>
      <c r="Y48" s="179"/>
      <c r="Z48" s="179"/>
      <c r="AA48" s="179"/>
      <c r="AB48" s="45" t="s">
        <v>14</v>
      </c>
      <c r="AC48" s="45"/>
      <c r="AD48" s="45"/>
      <c r="AE48" s="45"/>
      <c r="AF48" s="574" t="str">
        <f>IF(OR($AI$197="",$AI$188=""),"",ROUNDDOWN(($AI$197-$AI$188)/$AI$197*100,1))</f>
        <v/>
      </c>
      <c r="AG48" s="574"/>
      <c r="AH48" s="574"/>
      <c r="AI48" s="574"/>
      <c r="AJ48" s="759"/>
      <c r="AK48" s="759"/>
      <c r="AL48" s="45"/>
      <c r="AM48" s="45" t="s">
        <v>253</v>
      </c>
      <c r="AN48" s="179"/>
      <c r="AO48" s="95"/>
      <c r="AQ48" s="137" t="str">
        <f>IF($AI$188&gt;$AI$197,"※認定不可、売上高が前年同期に比べ増加しています！",IF($U$205&lt;5,"※認定不可、売上高が前年同期間に比べ5%以上減少していません！",""))</f>
        <v/>
      </c>
    </row>
    <row r="49" spans="1:42" s="177" customFormat="1" ht="6" customHeight="1">
      <c r="A49" s="97"/>
      <c r="B49" s="111"/>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95"/>
    </row>
    <row r="50" spans="1:42" s="177" customFormat="1" ht="13.2" customHeight="1">
      <c r="A50" s="97"/>
      <c r="B50" s="187" t="s">
        <v>250</v>
      </c>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695" t="str">
        <f>IF($AI$188="","",$AI$188)</f>
        <v/>
      </c>
      <c r="AC50" s="696"/>
      <c r="AD50" s="696"/>
      <c r="AE50" s="696"/>
      <c r="AF50" s="696"/>
      <c r="AG50" s="696"/>
      <c r="AH50" s="696"/>
      <c r="AI50" s="696"/>
      <c r="AJ50" s="696"/>
      <c r="AK50" s="696"/>
      <c r="AL50" s="696"/>
      <c r="AM50" s="103" t="s">
        <v>15</v>
      </c>
      <c r="AN50" s="179"/>
      <c r="AO50" s="95"/>
    </row>
    <row r="51" spans="1:42" s="177" customFormat="1" ht="6" customHeight="1">
      <c r="A51" s="97"/>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95"/>
    </row>
    <row r="52" spans="1:42" s="177" customFormat="1" ht="13.2" customHeight="1">
      <c r="A52" s="97"/>
      <c r="B52" s="187" t="s">
        <v>247</v>
      </c>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695" t="str">
        <f>IF($AI$197="","",$AI$197)</f>
        <v/>
      </c>
      <c r="AC52" s="696"/>
      <c r="AD52" s="696"/>
      <c r="AE52" s="696"/>
      <c r="AF52" s="696"/>
      <c r="AG52" s="696"/>
      <c r="AH52" s="696"/>
      <c r="AI52" s="696"/>
      <c r="AJ52" s="696"/>
      <c r="AK52" s="696"/>
      <c r="AL52" s="696"/>
      <c r="AM52" s="103" t="s">
        <v>15</v>
      </c>
      <c r="AN52" s="179"/>
      <c r="AO52" s="95"/>
    </row>
    <row r="53" spans="1:42" s="177" customFormat="1" ht="6" customHeight="1">
      <c r="A53" s="189"/>
      <c r="B53" s="190"/>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91"/>
    </row>
    <row r="54" spans="1:42" ht="19.95" customHeight="1">
      <c r="A54" s="702" t="s">
        <v>256</v>
      </c>
      <c r="B54" s="703"/>
      <c r="C54" s="703"/>
      <c r="D54" s="703"/>
      <c r="E54" s="703"/>
      <c r="F54" s="703"/>
      <c r="G54" s="703"/>
      <c r="H54" s="703"/>
      <c r="I54" s="703"/>
      <c r="J54" s="703"/>
      <c r="K54" s="703"/>
      <c r="L54" s="703"/>
      <c r="M54" s="703"/>
      <c r="N54" s="703"/>
      <c r="O54" s="703"/>
      <c r="P54" s="703"/>
      <c r="Q54" s="703"/>
      <c r="R54" s="703"/>
      <c r="S54" s="703"/>
      <c r="T54" s="703"/>
      <c r="U54" s="703"/>
      <c r="V54" s="703"/>
      <c r="W54" s="703"/>
      <c r="X54" s="703"/>
      <c r="Y54" s="703"/>
      <c r="Z54" s="703"/>
      <c r="AA54" s="703"/>
      <c r="AB54" s="703"/>
      <c r="AC54" s="703"/>
      <c r="AD54" s="703"/>
      <c r="AE54" s="703"/>
      <c r="AF54" s="703"/>
      <c r="AG54" s="703"/>
      <c r="AH54" s="703"/>
      <c r="AI54" s="703"/>
      <c r="AJ54" s="703"/>
      <c r="AK54" s="703"/>
      <c r="AL54" s="703"/>
      <c r="AM54" s="703"/>
      <c r="AN54" s="703"/>
      <c r="AO54" s="169"/>
      <c r="AP54" s="59"/>
    </row>
    <row r="55" spans="1:42" ht="13.2">
      <c r="A55" s="192" t="s">
        <v>18</v>
      </c>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59"/>
    </row>
    <row r="56" spans="1:42" ht="13.2">
      <c r="A56" s="192" t="s">
        <v>17</v>
      </c>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59"/>
    </row>
    <row r="57" spans="1:42" ht="13.2">
      <c r="A57" s="192" t="s">
        <v>16</v>
      </c>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59"/>
    </row>
    <row r="58" spans="1:42" s="175" customFormat="1" ht="30" customHeight="1">
      <c r="A58" s="697" t="s">
        <v>20</v>
      </c>
      <c r="B58" s="697"/>
      <c r="C58" s="697"/>
      <c r="D58" s="697"/>
      <c r="E58" s="697"/>
      <c r="F58" s="697"/>
      <c r="G58" s="697"/>
      <c r="H58" s="697"/>
      <c r="I58" s="697"/>
      <c r="J58" s="697"/>
      <c r="K58" s="697"/>
      <c r="L58" s="697"/>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113"/>
    </row>
    <row r="59" spans="1:42" ht="6"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59"/>
    </row>
    <row r="60" spans="1:42" s="175" customFormat="1" ht="15" customHeight="1">
      <c r="A60" s="698"/>
      <c r="B60" s="699"/>
      <c r="C60" s="569" t="s">
        <v>21</v>
      </c>
      <c r="D60" s="700"/>
      <c r="E60" s="700"/>
      <c r="F60" s="700"/>
      <c r="G60" s="569"/>
      <c r="H60" s="701"/>
      <c r="I60" s="701"/>
      <c r="J60" s="701"/>
      <c r="K60" s="701"/>
      <c r="L60" s="181" t="s">
        <v>22</v>
      </c>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row>
    <row r="61" spans="1:42" s="175" customFormat="1" ht="6" customHeight="1">
      <c r="A61" s="177"/>
      <c r="B61" s="177"/>
      <c r="C61" s="177"/>
      <c r="D61" s="177"/>
      <c r="E61" s="177"/>
      <c r="F61" s="177"/>
      <c r="G61" s="177"/>
      <c r="H61" s="177"/>
      <c r="I61" s="177"/>
      <c r="J61" s="177"/>
      <c r="K61" s="177"/>
      <c r="L61" s="114"/>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row>
    <row r="62" spans="1:42" s="175" customFormat="1" ht="15" customHeight="1">
      <c r="A62" s="177"/>
      <c r="B62" s="571" t="s">
        <v>23</v>
      </c>
      <c r="C62" s="571"/>
      <c r="D62" s="571"/>
      <c r="E62" s="571"/>
      <c r="F62" s="571"/>
      <c r="G62" s="571"/>
      <c r="H62" s="571"/>
      <c r="I62" s="571"/>
      <c r="J62" s="571"/>
      <c r="K62" s="571"/>
      <c r="L62" s="571"/>
      <c r="M62" s="701"/>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row>
    <row r="63" spans="1:42" s="175" customFormat="1" ht="6" customHeight="1">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row>
    <row r="64" spans="1:42" s="175" customFormat="1" ht="15" customHeight="1">
      <c r="A64" s="177"/>
      <c r="B64" s="177" t="s">
        <v>24</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row>
    <row r="65" spans="1:42" s="175" customFormat="1" ht="6" customHeight="1">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row>
    <row r="66" spans="1:42" s="175" customFormat="1" ht="15" customHeight="1">
      <c r="A66" s="176" t="s">
        <v>25</v>
      </c>
      <c r="B66" s="103"/>
      <c r="C66" s="103"/>
      <c r="D66" s="103"/>
      <c r="E66" s="103"/>
      <c r="F66" s="103"/>
      <c r="G66" s="103"/>
      <c r="H66" s="103"/>
      <c r="I66" s="103"/>
      <c r="J66" s="103"/>
      <c r="K66" s="578" t="s">
        <v>26</v>
      </c>
      <c r="L66" s="578"/>
      <c r="M66" s="578"/>
      <c r="N66" s="578"/>
      <c r="O66" s="706"/>
      <c r="P66" s="706"/>
      <c r="Q66" s="706"/>
      <c r="R66" s="706"/>
      <c r="S66" s="706"/>
      <c r="T66" s="706"/>
      <c r="U66" s="706"/>
      <c r="V66" s="706"/>
      <c r="W66" s="706"/>
      <c r="X66" s="579" t="s">
        <v>27</v>
      </c>
      <c r="Y66" s="707"/>
      <c r="Z66" s="578" t="s">
        <v>26</v>
      </c>
      <c r="AA66" s="578"/>
      <c r="AB66" s="578"/>
      <c r="AC66" s="578"/>
      <c r="AD66" s="706"/>
      <c r="AE66" s="706"/>
      <c r="AF66" s="706"/>
      <c r="AG66" s="706"/>
      <c r="AH66" s="706"/>
      <c r="AI66" s="706"/>
      <c r="AJ66" s="706"/>
      <c r="AK66" s="706"/>
      <c r="AL66" s="706"/>
      <c r="AM66" s="580" t="s">
        <v>28</v>
      </c>
      <c r="AN66" s="708"/>
      <c r="AO66" s="179"/>
    </row>
    <row r="67" spans="1:42" s="175" customFormat="1" ht="15" customHeight="1">
      <c r="A67" s="115"/>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row>
    <row r="68" spans="1:42" s="175" customFormat="1" ht="15" customHeight="1">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570" t="s">
        <v>29</v>
      </c>
      <c r="AB68" s="570"/>
      <c r="AC68" s="570"/>
      <c r="AD68" s="570"/>
      <c r="AE68" s="570"/>
      <c r="AF68" s="570"/>
      <c r="AG68" s="570"/>
      <c r="AH68" s="570"/>
      <c r="AI68" s="570"/>
      <c r="AJ68" s="570"/>
      <c r="AK68" s="570"/>
      <c r="AL68" s="570"/>
      <c r="AM68" s="177"/>
      <c r="AN68" s="177"/>
      <c r="AO68" s="177"/>
    </row>
    <row r="69" spans="1:42" s="175" customFormat="1" ht="15" customHeight="1">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row>
    <row r="70" spans="1:42" s="112" customFormat="1" thickBot="1">
      <c r="B70" s="754" t="s">
        <v>0</v>
      </c>
      <c r="C70" s="755"/>
      <c r="D70" s="755"/>
      <c r="E70" s="755"/>
      <c r="F70" s="755"/>
      <c r="G70" s="755"/>
      <c r="H70" s="755"/>
      <c r="I70" s="755"/>
      <c r="J70" s="755"/>
      <c r="K70" s="755"/>
      <c r="L70" s="755"/>
      <c r="M70" s="755"/>
      <c r="N70" s="755"/>
      <c r="O70" s="756"/>
      <c r="P70" s="756"/>
      <c r="Q70" s="756"/>
      <c r="R70" s="756"/>
      <c r="S70" s="756"/>
      <c r="T70" s="756"/>
      <c r="U70" s="756"/>
      <c r="V70" s="756"/>
      <c r="W70" s="756"/>
      <c r="X70" s="756"/>
      <c r="Y70" s="756"/>
      <c r="Z70" s="756"/>
      <c r="AA70" s="756"/>
      <c r="AB70" s="756"/>
      <c r="AC70" s="756"/>
      <c r="AD70" s="756"/>
      <c r="AE70" s="756"/>
      <c r="AF70" s="756"/>
      <c r="AG70" s="756"/>
      <c r="AH70" s="756"/>
      <c r="AI70" s="756"/>
      <c r="AJ70" s="756"/>
      <c r="AK70" s="756"/>
      <c r="AL70" s="756"/>
      <c r="AM70" s="756"/>
      <c r="AN70" s="757"/>
    </row>
    <row r="71" spans="1:42" s="112" customFormat="1" ht="19.95" customHeight="1" thickTop="1" thickBot="1">
      <c r="B71" s="659"/>
      <c r="C71" s="660"/>
      <c r="D71" s="660"/>
      <c r="E71" s="661"/>
      <c r="F71" s="661"/>
      <c r="G71" s="661"/>
      <c r="H71" s="661"/>
      <c r="I71" s="661"/>
      <c r="J71" s="661"/>
      <c r="K71" s="661"/>
      <c r="L71" s="661"/>
      <c r="M71" s="661"/>
      <c r="N71" s="662"/>
      <c r="O71" s="663"/>
      <c r="P71" s="664"/>
      <c r="Q71" s="664"/>
      <c r="R71" s="665"/>
      <c r="S71" s="665"/>
      <c r="T71" s="665"/>
      <c r="U71" s="665"/>
      <c r="V71" s="665"/>
      <c r="W71" s="665"/>
      <c r="X71" s="665"/>
      <c r="Y71" s="665"/>
      <c r="Z71" s="665"/>
      <c r="AA71" s="666"/>
      <c r="AB71" s="667"/>
      <c r="AC71" s="664"/>
      <c r="AD71" s="664"/>
      <c r="AE71" s="665"/>
      <c r="AF71" s="665"/>
      <c r="AG71" s="665"/>
      <c r="AH71" s="665"/>
      <c r="AI71" s="665"/>
      <c r="AJ71" s="665"/>
      <c r="AK71" s="665"/>
      <c r="AL71" s="665"/>
      <c r="AM71" s="665"/>
      <c r="AN71" s="666"/>
    </row>
    <row r="72" spans="1:42" s="112" customFormat="1" ht="19.95" customHeight="1" thickTop="1">
      <c r="B72" s="673"/>
      <c r="C72" s="674"/>
      <c r="D72" s="674"/>
      <c r="E72" s="675"/>
      <c r="F72" s="675"/>
      <c r="G72" s="675"/>
      <c r="H72" s="675"/>
      <c r="I72" s="675"/>
      <c r="J72" s="675"/>
      <c r="K72" s="675"/>
      <c r="L72" s="675"/>
      <c r="M72" s="675"/>
      <c r="N72" s="676"/>
      <c r="O72" s="677"/>
      <c r="P72" s="664"/>
      <c r="Q72" s="664"/>
      <c r="R72" s="665"/>
      <c r="S72" s="665"/>
      <c r="T72" s="665"/>
      <c r="U72" s="665"/>
      <c r="V72" s="665"/>
      <c r="W72" s="665"/>
      <c r="X72" s="665"/>
      <c r="Y72" s="665"/>
      <c r="Z72" s="665"/>
      <c r="AA72" s="666"/>
      <c r="AB72" s="677"/>
      <c r="AC72" s="664"/>
      <c r="AD72" s="664"/>
      <c r="AE72" s="665"/>
      <c r="AF72" s="665"/>
      <c r="AG72" s="665"/>
      <c r="AH72" s="665"/>
      <c r="AI72" s="665"/>
      <c r="AJ72" s="665"/>
      <c r="AK72" s="665"/>
      <c r="AL72" s="665"/>
      <c r="AM72" s="665"/>
      <c r="AN72" s="666"/>
    </row>
    <row r="73" spans="1:42" s="112" customFormat="1" ht="6" customHeight="1">
      <c r="B73" s="116"/>
      <c r="C73" s="116"/>
      <c r="D73" s="116"/>
      <c r="E73" s="167"/>
      <c r="F73" s="167"/>
      <c r="G73" s="167"/>
      <c r="H73" s="167"/>
      <c r="I73" s="167"/>
      <c r="J73" s="167"/>
      <c r="K73" s="167"/>
      <c r="L73" s="167"/>
      <c r="M73" s="167"/>
      <c r="N73" s="167"/>
      <c r="O73" s="116"/>
      <c r="P73" s="116"/>
      <c r="Q73" s="116"/>
      <c r="R73" s="167"/>
      <c r="S73" s="167"/>
      <c r="T73" s="167"/>
      <c r="U73" s="167"/>
      <c r="V73" s="167"/>
      <c r="W73" s="167"/>
      <c r="X73" s="167"/>
      <c r="Y73" s="167"/>
      <c r="Z73" s="167"/>
      <c r="AA73" s="167"/>
      <c r="AB73" s="116"/>
      <c r="AC73" s="116"/>
      <c r="AD73" s="116"/>
      <c r="AE73" s="167"/>
      <c r="AF73" s="167"/>
      <c r="AG73" s="167"/>
      <c r="AH73" s="167"/>
      <c r="AI73" s="167"/>
      <c r="AJ73" s="167"/>
      <c r="AK73" s="167"/>
      <c r="AL73" s="167"/>
      <c r="AM73" s="167"/>
      <c r="AN73" s="167"/>
    </row>
    <row r="74" spans="1:42" s="112" customFormat="1" ht="13.2">
      <c r="B74" s="112" t="s">
        <v>48</v>
      </c>
    </row>
    <row r="75" spans="1:42" s="112" customFormat="1" ht="6" customHeight="1"/>
    <row r="76" spans="1:42" s="112" customFormat="1" ht="6" customHeight="1">
      <c r="A76" s="168"/>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70"/>
    </row>
    <row r="77" spans="1:42" s="112" customFormat="1" ht="13.2">
      <c r="A77" s="100"/>
      <c r="B77" s="668" t="s">
        <v>230</v>
      </c>
      <c r="C77" s="668"/>
      <c r="D77" s="668"/>
      <c r="E77" s="668"/>
      <c r="F77" s="668"/>
      <c r="G77" s="668"/>
      <c r="H77" s="668"/>
      <c r="I77" s="668"/>
      <c r="J77" s="668"/>
      <c r="K77" s="668"/>
      <c r="L77" s="668"/>
      <c r="M77" s="668"/>
      <c r="N77" s="668"/>
      <c r="O77" s="668"/>
      <c r="P77" s="668"/>
      <c r="Q77" s="668"/>
      <c r="R77" s="668"/>
      <c r="S77" s="668"/>
      <c r="T77" s="668"/>
      <c r="U77" s="668"/>
      <c r="V77" s="668"/>
      <c r="W77" s="668"/>
      <c r="X77" s="668"/>
      <c r="Y77" s="668"/>
      <c r="Z77" s="668"/>
      <c r="AA77" s="668"/>
      <c r="AB77" s="668"/>
      <c r="AC77" s="668"/>
      <c r="AD77" s="668"/>
      <c r="AE77" s="668"/>
      <c r="AF77" s="668"/>
      <c r="AG77" s="668"/>
      <c r="AH77" s="668"/>
      <c r="AI77" s="668"/>
      <c r="AJ77" s="668"/>
      <c r="AK77" s="668"/>
      <c r="AL77" s="668"/>
      <c r="AM77" s="668"/>
      <c r="AN77" s="668"/>
      <c r="AO77" s="101"/>
    </row>
    <row r="78" spans="1:42" s="112" customFormat="1" ht="6" customHeight="1">
      <c r="A78" s="100"/>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01"/>
    </row>
    <row r="79" spans="1:42" s="177" customFormat="1" ht="14.4">
      <c r="A79" s="97"/>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669" t="str">
        <f>IF('(イ)-③入力表'!$AF$3="","令和　　　年　　　月　　　日",'(イ)-③入力表'!$AF$3)</f>
        <v>　　　年　　　月　　　日</v>
      </c>
      <c r="AB79" s="670"/>
      <c r="AC79" s="670"/>
      <c r="AD79" s="670"/>
      <c r="AE79" s="670"/>
      <c r="AF79" s="670"/>
      <c r="AG79" s="670"/>
      <c r="AH79" s="670"/>
      <c r="AI79" s="670"/>
      <c r="AJ79" s="670"/>
      <c r="AK79" s="670"/>
      <c r="AL79" s="582"/>
      <c r="AM79" s="179"/>
      <c r="AN79" s="179"/>
      <c r="AO79" s="95"/>
      <c r="AP79" s="179"/>
    </row>
    <row r="80" spans="1:42" s="177" customFormat="1" ht="6" customHeight="1">
      <c r="A80" s="97"/>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95"/>
      <c r="AP80" s="179"/>
    </row>
    <row r="81" spans="1:42" s="177" customFormat="1" ht="13.2">
      <c r="A81" s="97"/>
      <c r="B81" s="179" t="s">
        <v>1</v>
      </c>
      <c r="C81" s="179" t="s">
        <v>2</v>
      </c>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95"/>
      <c r="AP81" s="179"/>
    </row>
    <row r="82" spans="1:42" s="177" customFormat="1" ht="6" customHeight="1">
      <c r="A82" s="97"/>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95"/>
      <c r="AP82" s="179"/>
    </row>
    <row r="83" spans="1:42" s="177" customFormat="1" ht="13.2">
      <c r="A83" s="97"/>
      <c r="B83" s="179"/>
      <c r="C83" s="179"/>
      <c r="D83" s="179"/>
      <c r="E83" s="179"/>
      <c r="F83" s="105"/>
      <c r="G83" s="179"/>
      <c r="H83" s="179"/>
      <c r="I83" s="179"/>
      <c r="J83" s="179"/>
      <c r="K83" s="179"/>
      <c r="L83" s="179"/>
      <c r="M83" s="179"/>
      <c r="N83" s="179"/>
      <c r="O83" s="179"/>
      <c r="P83" s="179"/>
      <c r="Q83" s="179"/>
      <c r="R83" s="179"/>
      <c r="S83" s="179"/>
      <c r="T83" s="179"/>
      <c r="U83" s="572" t="s">
        <v>3</v>
      </c>
      <c r="V83" s="572"/>
      <c r="W83" s="572"/>
      <c r="X83" s="179"/>
      <c r="Y83" s="179"/>
      <c r="Z83" s="179"/>
      <c r="AA83" s="179"/>
      <c r="AB83" s="179"/>
      <c r="AC83" s="179"/>
      <c r="AD83" s="179"/>
      <c r="AE83" s="179"/>
      <c r="AF83" s="179"/>
      <c r="AG83" s="179"/>
      <c r="AH83" s="179"/>
      <c r="AI83" s="179"/>
      <c r="AJ83" s="179"/>
      <c r="AK83" s="179"/>
      <c r="AL83" s="179"/>
      <c r="AM83" s="179"/>
      <c r="AN83" s="179"/>
      <c r="AO83" s="95"/>
      <c r="AP83" s="179"/>
    </row>
    <row r="84" spans="1:42" s="177" customFormat="1" ht="6" customHeight="1">
      <c r="A84" s="97"/>
      <c r="B84" s="179"/>
      <c r="C84" s="179"/>
      <c r="D84" s="179"/>
      <c r="E84" s="179"/>
      <c r="F84" s="111"/>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95"/>
      <c r="AP84" s="179"/>
    </row>
    <row r="85" spans="1:42" s="177" customFormat="1" ht="15" customHeight="1">
      <c r="A85" s="97"/>
      <c r="B85" s="179"/>
      <c r="C85" s="105"/>
      <c r="D85" s="179"/>
      <c r="E85" s="179"/>
      <c r="F85" s="179"/>
      <c r="G85" s="179"/>
      <c r="H85" s="179"/>
      <c r="I85" s="179"/>
      <c r="J85" s="179"/>
      <c r="K85" s="179"/>
      <c r="L85" s="179"/>
      <c r="M85" s="179"/>
      <c r="N85" s="179"/>
      <c r="O85" s="179"/>
      <c r="P85" s="179"/>
      <c r="Q85" s="179"/>
      <c r="R85" s="179"/>
      <c r="S85" s="179"/>
      <c r="T85" s="179"/>
      <c r="U85" s="671" t="s">
        <v>4</v>
      </c>
      <c r="V85" s="671"/>
      <c r="W85" s="671"/>
      <c r="X85" s="584" t="str">
        <f>IF('(イ)-③入力表'!$D$6="","",'(イ)-③入力表'!$D$6)</f>
        <v/>
      </c>
      <c r="Y85" s="584"/>
      <c r="Z85" s="584"/>
      <c r="AA85" s="584"/>
      <c r="AB85" s="584"/>
      <c r="AC85" s="584"/>
      <c r="AD85" s="584"/>
      <c r="AE85" s="584"/>
      <c r="AF85" s="584"/>
      <c r="AG85" s="584"/>
      <c r="AH85" s="584"/>
      <c r="AI85" s="584"/>
      <c r="AJ85" s="584"/>
      <c r="AK85" s="584"/>
      <c r="AL85" s="584"/>
      <c r="AM85" s="171"/>
      <c r="AN85" s="179"/>
      <c r="AO85" s="95"/>
      <c r="AP85" s="179"/>
    </row>
    <row r="86" spans="1:42" s="177" customFormat="1" ht="15" customHeight="1">
      <c r="A86" s="97"/>
      <c r="B86" s="179"/>
      <c r="C86" s="179"/>
      <c r="D86" s="179"/>
      <c r="E86" s="179"/>
      <c r="F86" s="111"/>
      <c r="G86" s="179"/>
      <c r="H86" s="179"/>
      <c r="I86" s="179"/>
      <c r="J86" s="179"/>
      <c r="K86" s="179"/>
      <c r="L86" s="179"/>
      <c r="M86" s="179"/>
      <c r="N86" s="179"/>
      <c r="O86" s="179"/>
      <c r="P86" s="179"/>
      <c r="Q86" s="179"/>
      <c r="R86" s="179"/>
      <c r="S86" s="179"/>
      <c r="T86" s="179"/>
      <c r="U86" s="179"/>
      <c r="V86" s="179"/>
      <c r="W86" s="179"/>
      <c r="X86" s="672" t="str">
        <f>IF('(イ)-③入力表'!$D$7="","",'(イ)-③入力表'!$D$7)</f>
        <v/>
      </c>
      <c r="Y86" s="672"/>
      <c r="Z86" s="672"/>
      <c r="AA86" s="672"/>
      <c r="AB86" s="672"/>
      <c r="AC86" s="672"/>
      <c r="AD86" s="672"/>
      <c r="AE86" s="672"/>
      <c r="AF86" s="672"/>
      <c r="AG86" s="672"/>
      <c r="AH86" s="672"/>
      <c r="AI86" s="672"/>
      <c r="AJ86" s="672"/>
      <c r="AK86" s="672"/>
      <c r="AL86" s="672"/>
      <c r="AM86" s="179"/>
      <c r="AN86" s="179"/>
      <c r="AO86" s="95"/>
      <c r="AP86" s="179"/>
    </row>
    <row r="87" spans="1:42" s="177" customFormat="1" ht="15" customHeight="1">
      <c r="A87" s="97"/>
      <c r="B87" s="179"/>
      <c r="C87" s="105"/>
      <c r="D87" s="179"/>
      <c r="E87" s="179"/>
      <c r="F87" s="179"/>
      <c r="G87" s="179"/>
      <c r="H87" s="179"/>
      <c r="I87" s="179"/>
      <c r="J87" s="179"/>
      <c r="K87" s="179"/>
      <c r="L87" s="179"/>
      <c r="M87" s="179"/>
      <c r="N87" s="179"/>
      <c r="O87" s="179"/>
      <c r="P87" s="179"/>
      <c r="Q87" s="179"/>
      <c r="R87" s="179"/>
      <c r="S87" s="179"/>
      <c r="T87" s="179"/>
      <c r="U87" s="671" t="s">
        <v>5</v>
      </c>
      <c r="V87" s="671"/>
      <c r="W87" s="671"/>
      <c r="X87" s="686" t="str">
        <f>IF('(イ)-③入力表'!$D$8="","",'(イ)-③入力表'!$D$8)</f>
        <v/>
      </c>
      <c r="Y87" s="686"/>
      <c r="Z87" s="686"/>
      <c r="AA87" s="686"/>
      <c r="AB87" s="686"/>
      <c r="AC87" s="686"/>
      <c r="AD87" s="686"/>
      <c r="AE87" s="686"/>
      <c r="AF87" s="686"/>
      <c r="AG87" s="686"/>
      <c r="AH87" s="686"/>
      <c r="AI87" s="686"/>
      <c r="AJ87" s="686"/>
      <c r="AK87" s="686"/>
      <c r="AL87" s="172" t="s">
        <v>6</v>
      </c>
      <c r="AM87" s="179"/>
      <c r="AN87" s="179"/>
      <c r="AO87" s="95"/>
      <c r="AP87" s="179"/>
    </row>
    <row r="88" spans="1:42" s="177" customFormat="1" ht="6" customHeight="1">
      <c r="A88" s="97"/>
      <c r="B88" s="179"/>
      <c r="C88" s="105"/>
      <c r="D88" s="179"/>
      <c r="E88" s="179"/>
      <c r="F88" s="179"/>
      <c r="G88" s="179"/>
      <c r="H88" s="179"/>
      <c r="I88" s="179"/>
      <c r="J88" s="179"/>
      <c r="K88" s="179"/>
      <c r="L88" s="179"/>
      <c r="M88" s="179"/>
      <c r="N88" s="179"/>
      <c r="O88" s="179"/>
      <c r="P88" s="179"/>
      <c r="Q88" s="179"/>
      <c r="R88" s="179"/>
      <c r="S88" s="179"/>
      <c r="T88" s="179"/>
      <c r="U88" s="178"/>
      <c r="V88" s="178"/>
      <c r="W88" s="178"/>
      <c r="X88" s="173"/>
      <c r="Y88" s="173"/>
      <c r="Z88" s="173"/>
      <c r="AA88" s="173"/>
      <c r="AB88" s="173"/>
      <c r="AC88" s="173"/>
      <c r="AD88" s="173"/>
      <c r="AE88" s="173"/>
      <c r="AF88" s="173"/>
      <c r="AG88" s="173"/>
      <c r="AH88" s="173"/>
      <c r="AI88" s="173"/>
      <c r="AJ88" s="173"/>
      <c r="AK88" s="173"/>
      <c r="AL88" s="179"/>
      <c r="AM88" s="179"/>
      <c r="AN88" s="179"/>
      <c r="AO88" s="95"/>
      <c r="AP88" s="179"/>
    </row>
    <row r="89" spans="1:42" s="177" customFormat="1" ht="15" customHeight="1">
      <c r="A89" s="97"/>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96"/>
      <c r="AL89" s="174"/>
      <c r="AN89" s="179"/>
      <c r="AO89" s="95"/>
      <c r="AP89" s="179"/>
    </row>
    <row r="90" spans="1:42" s="175" customFormat="1" ht="15" customHeight="1">
      <c r="A90" s="97"/>
      <c r="B90" s="53" t="s">
        <v>7</v>
      </c>
      <c r="C90" s="53"/>
      <c r="D90" s="53"/>
      <c r="E90" s="53"/>
      <c r="F90" s="53"/>
      <c r="G90" s="53"/>
      <c r="H90" s="53"/>
      <c r="I90" s="53"/>
      <c r="J90" s="53"/>
      <c r="K90" s="53"/>
      <c r="L90" s="53"/>
      <c r="M90" s="53"/>
      <c r="N90" s="53"/>
      <c r="O90" s="53"/>
      <c r="P90" s="53"/>
      <c r="Q90" s="53"/>
      <c r="R90" s="53"/>
      <c r="S90" s="53"/>
      <c r="T90" s="53"/>
      <c r="U90" s="53"/>
      <c r="V90" s="53"/>
      <c r="W90" s="53"/>
      <c r="X90" s="53"/>
      <c r="Y90" s="553" t="str">
        <f>IF($Y$21="","",$Y$21)</f>
        <v>売上高の減少</v>
      </c>
      <c r="Z90" s="554"/>
      <c r="AA90" s="554"/>
      <c r="AB90" s="554"/>
      <c r="AC90" s="554"/>
      <c r="AD90" s="554"/>
      <c r="AE90" s="554"/>
      <c r="AF90" s="211" t="s">
        <v>310</v>
      </c>
      <c r="AG90" s="59"/>
      <c r="AH90" s="211"/>
      <c r="AI90" s="477" t="s">
        <v>311</v>
      </c>
      <c r="AJ90" s="478"/>
      <c r="AK90" s="478"/>
      <c r="AL90" s="478"/>
      <c r="AM90" s="478"/>
      <c r="AN90" s="478"/>
      <c r="AO90" s="95"/>
      <c r="AP90" s="53"/>
    </row>
    <row r="91" spans="1:42" s="175" customFormat="1" ht="15" customHeight="1">
      <c r="A91" s="97"/>
      <c r="B91" s="479" t="s">
        <v>312</v>
      </c>
      <c r="C91" s="478"/>
      <c r="D91" s="478"/>
      <c r="E91" s="478"/>
      <c r="F91" s="478"/>
      <c r="G91" s="478"/>
      <c r="H91" s="478"/>
      <c r="I91" s="478"/>
      <c r="J91" s="478"/>
      <c r="K91" s="478"/>
      <c r="L91" s="478"/>
      <c r="M91" s="478"/>
      <c r="N91" s="478"/>
      <c r="O91" s="478"/>
      <c r="P91" s="478"/>
      <c r="Q91" s="478"/>
      <c r="R91" s="478"/>
      <c r="S91" s="478"/>
      <c r="T91" s="478"/>
      <c r="U91" s="478"/>
      <c r="V91" s="478"/>
      <c r="W91" s="478"/>
      <c r="X91" s="478"/>
      <c r="Y91" s="478"/>
      <c r="Z91" s="478"/>
      <c r="AA91" s="478"/>
      <c r="AB91" s="478"/>
      <c r="AC91" s="478"/>
      <c r="AD91" s="478"/>
      <c r="AE91" s="478"/>
      <c r="AF91" s="478"/>
      <c r="AG91" s="478"/>
      <c r="AH91" s="478"/>
      <c r="AI91" s="478"/>
      <c r="AJ91" s="478"/>
      <c r="AK91" s="478"/>
      <c r="AL91" s="478"/>
      <c r="AM91" s="478"/>
      <c r="AN91" s="478"/>
      <c r="AO91" s="95"/>
      <c r="AP91" s="53"/>
    </row>
    <row r="92" spans="1:42" s="175" customFormat="1" ht="15" customHeight="1">
      <c r="A92" s="97"/>
      <c r="B92" s="53" t="s">
        <v>313</v>
      </c>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7"/>
      <c r="AO92" s="95"/>
      <c r="AP92" s="53"/>
    </row>
    <row r="93" spans="1:42" s="175" customFormat="1" ht="6" customHeight="1">
      <c r="A93" s="97"/>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96"/>
      <c r="AO93" s="95"/>
      <c r="AP93" s="53"/>
    </row>
    <row r="94" spans="1:42" s="175" customFormat="1" ht="15" customHeight="1">
      <c r="A94" s="97"/>
      <c r="B94" s="758" t="s">
        <v>9</v>
      </c>
      <c r="C94" s="668"/>
      <c r="D94" s="668"/>
      <c r="E94" s="668"/>
      <c r="F94" s="668"/>
      <c r="G94" s="668"/>
      <c r="H94" s="668"/>
      <c r="I94" s="668"/>
      <c r="J94" s="668"/>
      <c r="K94" s="668"/>
      <c r="L94" s="668"/>
      <c r="M94" s="668"/>
      <c r="N94" s="668"/>
      <c r="O94" s="668"/>
      <c r="P94" s="668"/>
      <c r="Q94" s="668"/>
      <c r="R94" s="668"/>
      <c r="S94" s="668"/>
      <c r="T94" s="668"/>
      <c r="U94" s="668"/>
      <c r="V94" s="668"/>
      <c r="W94" s="668"/>
      <c r="X94" s="668"/>
      <c r="Y94" s="668"/>
      <c r="Z94" s="668"/>
      <c r="AA94" s="668"/>
      <c r="AB94" s="668"/>
      <c r="AC94" s="668"/>
      <c r="AD94" s="668"/>
      <c r="AE94" s="668"/>
      <c r="AF94" s="668"/>
      <c r="AG94" s="668"/>
      <c r="AH94" s="668"/>
      <c r="AI94" s="668"/>
      <c r="AJ94" s="668"/>
      <c r="AK94" s="668"/>
      <c r="AL94" s="668"/>
      <c r="AM94" s="668"/>
      <c r="AN94" s="668"/>
      <c r="AO94" s="95"/>
      <c r="AP94" s="53"/>
    </row>
    <row r="95" spans="1:42" s="175" customFormat="1" ht="6" customHeight="1">
      <c r="A95" s="97"/>
      <c r="B95" s="183"/>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95"/>
      <c r="AP95" s="53"/>
    </row>
    <row r="96" spans="1:42" s="175" customFormat="1" ht="15" customHeight="1" thickBot="1">
      <c r="A96" s="97"/>
      <c r="B96" s="179" t="s">
        <v>240</v>
      </c>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95"/>
      <c r="AP96" s="53"/>
    </row>
    <row r="97" spans="1:43" ht="30" customHeight="1" thickTop="1" thickBot="1">
      <c r="A97" s="100"/>
      <c r="B97" s="687" t="str">
        <f>IF('(イ)-③入力表'!$D$15="","",'(イ)-③入力表'!$D$15)</f>
        <v/>
      </c>
      <c r="C97" s="688"/>
      <c r="D97" s="688"/>
      <c r="E97" s="689" t="str">
        <f>IF('(イ)-③入力表'!$D$16="","",'(イ)-③入力表'!$D$16)</f>
        <v/>
      </c>
      <c r="F97" s="689"/>
      <c r="G97" s="689"/>
      <c r="H97" s="689"/>
      <c r="I97" s="689"/>
      <c r="J97" s="689"/>
      <c r="K97" s="689"/>
      <c r="L97" s="689"/>
      <c r="M97" s="689"/>
      <c r="N97" s="690"/>
      <c r="O97" s="691" t="str">
        <f>IF('(イ)-③入力表'!$C$15="","",'(イ)-③入力表'!$C$15)</f>
        <v/>
      </c>
      <c r="P97" s="691"/>
      <c r="Q97" s="691"/>
      <c r="R97" s="692" t="str">
        <f>IF('(イ)-③入力表'!$C$16="","",'(イ)-③入力表'!$C$16)</f>
        <v/>
      </c>
      <c r="S97" s="692"/>
      <c r="T97" s="692"/>
      <c r="U97" s="692"/>
      <c r="V97" s="692"/>
      <c r="W97" s="692"/>
      <c r="X97" s="692"/>
      <c r="Y97" s="692"/>
      <c r="Z97" s="692"/>
      <c r="AA97" s="693"/>
      <c r="AB97" s="694" t="str">
        <f>IF('(イ)-③入力表'!$E$15="","",'(イ)-③入力表'!$E$15)</f>
        <v/>
      </c>
      <c r="AC97" s="691"/>
      <c r="AD97" s="691"/>
      <c r="AE97" s="692" t="str">
        <f>IF('(イ)-③入力表'!$E$16="","",'(イ)-③入力表'!$E$16)</f>
        <v/>
      </c>
      <c r="AF97" s="692"/>
      <c r="AG97" s="692"/>
      <c r="AH97" s="692"/>
      <c r="AI97" s="692"/>
      <c r="AJ97" s="692"/>
      <c r="AK97" s="692"/>
      <c r="AL97" s="692"/>
      <c r="AM97" s="692"/>
      <c r="AN97" s="693"/>
      <c r="AO97" s="101"/>
      <c r="AP97" s="59"/>
    </row>
    <row r="98" spans="1:43" ht="30" customHeight="1" thickTop="1">
      <c r="A98" s="100"/>
      <c r="B98" s="678" t="str">
        <f>IF('(イ)-③入力表'!$F$15="","",'(イ)-③入力表'!$F$15)</f>
        <v/>
      </c>
      <c r="C98" s="679"/>
      <c r="D98" s="679"/>
      <c r="E98" s="680" t="str">
        <f>IF('(イ)-③入力表'!$F$16="","",'(イ)-③入力表'!$F$16)</f>
        <v/>
      </c>
      <c r="F98" s="680"/>
      <c r="G98" s="680"/>
      <c r="H98" s="680"/>
      <c r="I98" s="680"/>
      <c r="J98" s="680"/>
      <c r="K98" s="680"/>
      <c r="L98" s="680"/>
      <c r="M98" s="680"/>
      <c r="N98" s="681"/>
      <c r="O98" s="682"/>
      <c r="P98" s="683"/>
      <c r="Q98" s="683"/>
      <c r="R98" s="684"/>
      <c r="S98" s="684"/>
      <c r="T98" s="684"/>
      <c r="U98" s="684"/>
      <c r="V98" s="684"/>
      <c r="W98" s="684"/>
      <c r="X98" s="684"/>
      <c r="Y98" s="684"/>
      <c r="Z98" s="684"/>
      <c r="AA98" s="685"/>
      <c r="AB98" s="682"/>
      <c r="AC98" s="683"/>
      <c r="AD98" s="683"/>
      <c r="AE98" s="684"/>
      <c r="AF98" s="684"/>
      <c r="AG98" s="684"/>
      <c r="AH98" s="684"/>
      <c r="AI98" s="684"/>
      <c r="AJ98" s="684"/>
      <c r="AK98" s="684"/>
      <c r="AL98" s="684"/>
      <c r="AM98" s="684"/>
      <c r="AN98" s="685"/>
      <c r="AO98" s="101"/>
      <c r="AP98" s="59"/>
    </row>
    <row r="99" spans="1:43" s="175" customFormat="1" ht="13.2">
      <c r="A99" s="97"/>
      <c r="B99" s="179" t="s">
        <v>242</v>
      </c>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95"/>
      <c r="AP99" s="53"/>
    </row>
    <row r="100" spans="1:43" ht="13.2">
      <c r="A100" s="100"/>
      <c r="B100" s="186" t="s">
        <v>254</v>
      </c>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01"/>
      <c r="AP100" s="59"/>
    </row>
    <row r="101" spans="1:43" ht="13.2">
      <c r="A101" s="100"/>
      <c r="B101" s="186" t="s">
        <v>255</v>
      </c>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01"/>
      <c r="AP101" s="59"/>
    </row>
    <row r="102" spans="1:43" s="175" customFormat="1" ht="6" customHeight="1">
      <c r="A102" s="97"/>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95"/>
    </row>
    <row r="103" spans="1:43" ht="13.2">
      <c r="A103" s="100" t="s">
        <v>10</v>
      </c>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01"/>
      <c r="AP103" s="59"/>
    </row>
    <row r="104" spans="1:43" s="175" customFormat="1" ht="13.2">
      <c r="A104" s="102" t="s">
        <v>251</v>
      </c>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95"/>
    </row>
    <row r="105" spans="1:43" s="175" customFormat="1" ht="13.2">
      <c r="A105" s="102" t="s">
        <v>252</v>
      </c>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95"/>
    </row>
    <row r="106" spans="1:43" s="177" customFormat="1" ht="13.2">
      <c r="A106" s="102"/>
      <c r="B106" s="179"/>
      <c r="C106" s="179"/>
      <c r="D106" s="179"/>
      <c r="E106" s="179"/>
      <c r="F106" s="671" t="s">
        <v>11</v>
      </c>
      <c r="G106" s="671"/>
      <c r="H106" s="671"/>
      <c r="I106" s="572" t="s">
        <v>12</v>
      </c>
      <c r="J106" s="573">
        <v>100</v>
      </c>
      <c r="K106" s="573"/>
      <c r="L106" s="573"/>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95"/>
    </row>
    <row r="107" spans="1:43" s="177" customFormat="1" ht="14.4">
      <c r="A107" s="102"/>
      <c r="B107" s="105"/>
      <c r="C107" s="179"/>
      <c r="D107" s="179"/>
      <c r="E107" s="179"/>
      <c r="F107" s="179"/>
      <c r="G107" s="179" t="s">
        <v>243</v>
      </c>
      <c r="H107" s="179"/>
      <c r="I107" s="572"/>
      <c r="J107" s="573"/>
      <c r="K107" s="573"/>
      <c r="L107" s="573"/>
      <c r="M107" s="179"/>
      <c r="N107" s="179"/>
      <c r="O107" s="179"/>
      <c r="P107" s="179"/>
      <c r="Q107" s="179"/>
      <c r="R107" s="179"/>
      <c r="S107" s="179"/>
      <c r="T107" s="179"/>
      <c r="U107" s="179"/>
      <c r="V107" s="179"/>
      <c r="W107" s="179"/>
      <c r="X107" s="179"/>
      <c r="Y107" s="179"/>
      <c r="Z107" s="179"/>
      <c r="AA107" s="179"/>
      <c r="AB107" s="45" t="s">
        <v>244</v>
      </c>
      <c r="AC107" s="45"/>
      <c r="AD107" s="45"/>
      <c r="AE107" s="45"/>
      <c r="AF107" s="574" t="str">
        <f>IF(AND($N$197="",$N$188=""),"",ROUNDDOWN((SUM($N$197,$U$197)-SUM($N$188,$U$188))/$AI$197*100,1))</f>
        <v/>
      </c>
      <c r="AG107" s="574"/>
      <c r="AH107" s="574"/>
      <c r="AI107" s="574"/>
      <c r="AJ107" s="759"/>
      <c r="AK107" s="759"/>
      <c r="AL107" s="45"/>
      <c r="AM107" s="45" t="s">
        <v>253</v>
      </c>
      <c r="AN107" s="179"/>
      <c r="AO107" s="95"/>
      <c r="AQ107" s="137" t="str">
        <f>IF(SUM($N$188,$U$188)&gt;SUM($N$197,$U$197),"※認定不可、売上高が前年同期に比べ増加しています！",IF($U$201&lt;5,"※認定不可、売上高が前年同期間に比べ5%以上減少していません！",""))</f>
        <v/>
      </c>
    </row>
    <row r="108" spans="1:43" s="177" customFormat="1" ht="6" customHeight="1">
      <c r="A108" s="97"/>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95"/>
    </row>
    <row r="109" spans="1:43" s="177" customFormat="1" ht="14.4">
      <c r="A109" s="97"/>
      <c r="B109" s="187" t="s">
        <v>245</v>
      </c>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695" t="str">
        <f>IF($N$188="","",SUM($N$188,$U$188))</f>
        <v/>
      </c>
      <c r="AC109" s="696"/>
      <c r="AD109" s="696"/>
      <c r="AE109" s="696"/>
      <c r="AF109" s="696"/>
      <c r="AG109" s="696"/>
      <c r="AH109" s="696"/>
      <c r="AI109" s="696"/>
      <c r="AJ109" s="696"/>
      <c r="AK109" s="696"/>
      <c r="AL109" s="696"/>
      <c r="AM109" s="103" t="s">
        <v>15</v>
      </c>
      <c r="AN109" s="179"/>
      <c r="AO109" s="95"/>
      <c r="AP109" s="179"/>
    </row>
    <row r="110" spans="1:43" s="177" customFormat="1" ht="6" customHeight="1">
      <c r="A110" s="97"/>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95"/>
      <c r="AP110" s="179"/>
    </row>
    <row r="111" spans="1:43" s="177" customFormat="1" ht="14.4">
      <c r="A111" s="97"/>
      <c r="B111" s="187" t="s">
        <v>246</v>
      </c>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695" t="str">
        <f>IF($N$197="","",SUM($N$197,$U$197))</f>
        <v/>
      </c>
      <c r="AC111" s="696"/>
      <c r="AD111" s="696"/>
      <c r="AE111" s="696"/>
      <c r="AF111" s="696"/>
      <c r="AG111" s="696"/>
      <c r="AH111" s="696"/>
      <c r="AI111" s="696"/>
      <c r="AJ111" s="696"/>
      <c r="AK111" s="696"/>
      <c r="AL111" s="696"/>
      <c r="AM111" s="103" t="s">
        <v>15</v>
      </c>
      <c r="AN111" s="179"/>
      <c r="AO111" s="95"/>
    </row>
    <row r="112" spans="1:43" s="177" customFormat="1" ht="6" customHeight="1">
      <c r="A112" s="97"/>
      <c r="B112" s="188"/>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95"/>
      <c r="AP112" s="179"/>
    </row>
    <row r="113" spans="1:43" s="177" customFormat="1" ht="14.4">
      <c r="A113" s="97"/>
      <c r="B113" s="187" t="s">
        <v>247</v>
      </c>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695" t="str">
        <f>IF($AI$197="","",$AI$197)</f>
        <v/>
      </c>
      <c r="AC113" s="696"/>
      <c r="AD113" s="696"/>
      <c r="AE113" s="696"/>
      <c r="AF113" s="696"/>
      <c r="AG113" s="696"/>
      <c r="AH113" s="696"/>
      <c r="AI113" s="696"/>
      <c r="AJ113" s="696"/>
      <c r="AK113" s="696"/>
      <c r="AL113" s="696"/>
      <c r="AM113" s="103" t="s">
        <v>15</v>
      </c>
      <c r="AN113" s="179"/>
      <c r="AO113" s="95"/>
    </row>
    <row r="114" spans="1:43" s="177" customFormat="1" ht="6" customHeight="1">
      <c r="A114" s="97"/>
      <c r="B114" s="111"/>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95"/>
    </row>
    <row r="115" spans="1:43" s="177" customFormat="1" ht="13.2">
      <c r="A115" s="97" t="s">
        <v>248</v>
      </c>
      <c r="B115" s="111"/>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95"/>
    </row>
    <row r="116" spans="1:43" s="177" customFormat="1" ht="13.2">
      <c r="A116" s="97"/>
      <c r="B116" s="111"/>
      <c r="C116" s="179"/>
      <c r="D116" s="179"/>
      <c r="E116" s="179"/>
      <c r="F116" s="671" t="s">
        <v>249</v>
      </c>
      <c r="G116" s="671"/>
      <c r="H116" s="671"/>
      <c r="I116" s="572" t="s">
        <v>12</v>
      </c>
      <c r="J116" s="573">
        <v>100</v>
      </c>
      <c r="K116" s="573"/>
      <c r="L116" s="573"/>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95"/>
    </row>
    <row r="117" spans="1:43" s="177" customFormat="1" ht="14.4">
      <c r="A117" s="97"/>
      <c r="B117" s="111"/>
      <c r="C117" s="179"/>
      <c r="D117" s="179"/>
      <c r="E117" s="179"/>
      <c r="F117" s="179"/>
      <c r="G117" s="179" t="s">
        <v>243</v>
      </c>
      <c r="H117" s="179"/>
      <c r="I117" s="572"/>
      <c r="J117" s="573"/>
      <c r="K117" s="573"/>
      <c r="L117" s="573"/>
      <c r="M117" s="179"/>
      <c r="N117" s="179"/>
      <c r="O117" s="179"/>
      <c r="P117" s="179"/>
      <c r="Q117" s="179"/>
      <c r="R117" s="179"/>
      <c r="S117" s="179"/>
      <c r="T117" s="179"/>
      <c r="U117" s="179"/>
      <c r="V117" s="179"/>
      <c r="W117" s="179"/>
      <c r="X117" s="179"/>
      <c r="Y117" s="179"/>
      <c r="Z117" s="179"/>
      <c r="AA117" s="179"/>
      <c r="AB117" s="45" t="s">
        <v>14</v>
      </c>
      <c r="AC117" s="45"/>
      <c r="AD117" s="45"/>
      <c r="AE117" s="45"/>
      <c r="AF117" s="574" t="str">
        <f>IF(OR($AI$197="",$AI$188=""),"",ROUNDDOWN(($AI$197-$AI$188)/$AI$197*100,1))</f>
        <v/>
      </c>
      <c r="AG117" s="574"/>
      <c r="AH117" s="574"/>
      <c r="AI117" s="574"/>
      <c r="AJ117" s="759"/>
      <c r="AK117" s="759"/>
      <c r="AL117" s="45"/>
      <c r="AM117" s="45" t="s">
        <v>253</v>
      </c>
      <c r="AN117" s="179"/>
      <c r="AO117" s="95"/>
      <c r="AQ117" s="137" t="str">
        <f>IF($AI$188&gt;$AI$197,"※認定不可、売上高が前年同期に比べ増加しています！",IF($U$205&lt;5,"※認定不可、売上高が前年同期間に比べ5%以上減少していません！",""))</f>
        <v/>
      </c>
    </row>
    <row r="118" spans="1:43" s="177" customFormat="1" ht="6" customHeight="1">
      <c r="A118" s="97"/>
      <c r="B118" s="111"/>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95"/>
    </row>
    <row r="119" spans="1:43" s="177" customFormat="1" ht="13.2" customHeight="1">
      <c r="A119" s="97"/>
      <c r="B119" s="187" t="s">
        <v>250</v>
      </c>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695" t="str">
        <f>IF($AI$188="","",$AI$188)</f>
        <v/>
      </c>
      <c r="AC119" s="696"/>
      <c r="AD119" s="696"/>
      <c r="AE119" s="696"/>
      <c r="AF119" s="696"/>
      <c r="AG119" s="696"/>
      <c r="AH119" s="696"/>
      <c r="AI119" s="696"/>
      <c r="AJ119" s="696"/>
      <c r="AK119" s="696"/>
      <c r="AL119" s="696"/>
      <c r="AM119" s="103" t="s">
        <v>15</v>
      </c>
      <c r="AN119" s="179"/>
      <c r="AO119" s="95"/>
    </row>
    <row r="120" spans="1:43" s="177" customFormat="1" ht="6" customHeight="1">
      <c r="A120" s="97"/>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95"/>
    </row>
    <row r="121" spans="1:43" s="177" customFormat="1" ht="13.2" customHeight="1">
      <c r="A121" s="97"/>
      <c r="B121" s="187" t="s">
        <v>247</v>
      </c>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695" t="str">
        <f>IF($AI$197="","",$AI$197)</f>
        <v/>
      </c>
      <c r="AC121" s="696"/>
      <c r="AD121" s="696"/>
      <c r="AE121" s="696"/>
      <c r="AF121" s="696"/>
      <c r="AG121" s="696"/>
      <c r="AH121" s="696"/>
      <c r="AI121" s="696"/>
      <c r="AJ121" s="696"/>
      <c r="AK121" s="696"/>
      <c r="AL121" s="696"/>
      <c r="AM121" s="103" t="s">
        <v>15</v>
      </c>
      <c r="AN121" s="179"/>
      <c r="AO121" s="95"/>
    </row>
    <row r="122" spans="1:43" s="177" customFormat="1" ht="6" customHeight="1">
      <c r="A122" s="189"/>
      <c r="B122" s="190"/>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91"/>
    </row>
    <row r="123" spans="1:43" ht="19.95" customHeight="1">
      <c r="A123" s="702" t="s">
        <v>256</v>
      </c>
      <c r="B123" s="703"/>
      <c r="C123" s="703"/>
      <c r="D123" s="703"/>
      <c r="E123" s="703"/>
      <c r="F123" s="703"/>
      <c r="G123" s="703"/>
      <c r="H123" s="703"/>
      <c r="I123" s="703"/>
      <c r="J123" s="703"/>
      <c r="K123" s="703"/>
      <c r="L123" s="703"/>
      <c r="M123" s="703"/>
      <c r="N123" s="703"/>
      <c r="O123" s="703"/>
      <c r="P123" s="703"/>
      <c r="Q123" s="703"/>
      <c r="R123" s="703"/>
      <c r="S123" s="703"/>
      <c r="T123" s="703"/>
      <c r="U123" s="703"/>
      <c r="V123" s="703"/>
      <c r="W123" s="703"/>
      <c r="X123" s="703"/>
      <c r="Y123" s="703"/>
      <c r="Z123" s="703"/>
      <c r="AA123" s="703"/>
      <c r="AB123" s="703"/>
      <c r="AC123" s="703"/>
      <c r="AD123" s="703"/>
      <c r="AE123" s="703"/>
      <c r="AF123" s="703"/>
      <c r="AG123" s="703"/>
      <c r="AH123" s="703"/>
      <c r="AI123" s="703"/>
      <c r="AJ123" s="703"/>
      <c r="AK123" s="703"/>
      <c r="AL123" s="703"/>
      <c r="AM123" s="703"/>
      <c r="AN123" s="703"/>
      <c r="AO123" s="169"/>
      <c r="AP123" s="59"/>
    </row>
    <row r="124" spans="1:43" ht="13.2">
      <c r="A124" s="192" t="s">
        <v>18</v>
      </c>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59"/>
    </row>
    <row r="125" spans="1:43" ht="13.2">
      <c r="A125" s="192" t="s">
        <v>17</v>
      </c>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59"/>
    </row>
    <row r="126" spans="1:43" ht="13.2">
      <c r="A126" s="192" t="s">
        <v>16</v>
      </c>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59"/>
    </row>
    <row r="127" spans="1:43" s="175" customFormat="1" ht="30" customHeight="1">
      <c r="A127" s="697" t="s">
        <v>20</v>
      </c>
      <c r="B127" s="697"/>
      <c r="C127" s="697"/>
      <c r="D127" s="697"/>
      <c r="E127" s="697"/>
      <c r="F127" s="697"/>
      <c r="G127" s="697"/>
      <c r="H127" s="697"/>
      <c r="I127" s="697"/>
      <c r="J127" s="697"/>
      <c r="K127" s="697"/>
      <c r="L127" s="697"/>
      <c r="M127" s="697"/>
      <c r="N127" s="697"/>
      <c r="O127" s="697"/>
      <c r="P127" s="697"/>
      <c r="Q127" s="697"/>
      <c r="R127" s="697"/>
      <c r="S127" s="697"/>
      <c r="T127" s="697"/>
      <c r="U127" s="697"/>
      <c r="V127" s="697"/>
      <c r="W127" s="697"/>
      <c r="X127" s="697"/>
      <c r="Y127" s="697"/>
      <c r="Z127" s="697"/>
      <c r="AA127" s="697"/>
      <c r="AB127" s="697"/>
      <c r="AC127" s="697"/>
      <c r="AD127" s="697"/>
      <c r="AE127" s="697"/>
      <c r="AF127" s="697"/>
      <c r="AG127" s="697"/>
      <c r="AH127" s="697"/>
      <c r="AI127" s="697"/>
      <c r="AJ127" s="697"/>
      <c r="AK127" s="697"/>
      <c r="AL127" s="697"/>
      <c r="AM127" s="697"/>
      <c r="AN127" s="697"/>
      <c r="AO127" s="113"/>
    </row>
    <row r="128" spans="1:43" ht="6"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59"/>
    </row>
    <row r="129" spans="1:42" s="175" customFormat="1" ht="15" customHeight="1">
      <c r="A129" s="698"/>
      <c r="B129" s="699"/>
      <c r="C129" s="569" t="s">
        <v>21</v>
      </c>
      <c r="D129" s="700"/>
      <c r="E129" s="700"/>
      <c r="F129" s="700"/>
      <c r="G129" s="569"/>
      <c r="H129" s="701"/>
      <c r="I129" s="701"/>
      <c r="J129" s="701"/>
      <c r="K129" s="701"/>
      <c r="L129" s="181" t="s">
        <v>22</v>
      </c>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row>
    <row r="130" spans="1:42" s="175" customFormat="1" ht="6" customHeight="1">
      <c r="A130" s="177"/>
      <c r="B130" s="177"/>
      <c r="C130" s="177"/>
      <c r="D130" s="177"/>
      <c r="E130" s="177"/>
      <c r="F130" s="177"/>
      <c r="G130" s="177"/>
      <c r="H130" s="177"/>
      <c r="I130" s="177"/>
      <c r="J130" s="177"/>
      <c r="K130" s="177"/>
      <c r="L130" s="114"/>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row>
    <row r="131" spans="1:42" s="175" customFormat="1" ht="15" customHeight="1">
      <c r="A131" s="177"/>
      <c r="B131" s="571" t="s">
        <v>23</v>
      </c>
      <c r="C131" s="571"/>
      <c r="D131" s="571"/>
      <c r="E131" s="571"/>
      <c r="F131" s="571"/>
      <c r="G131" s="571"/>
      <c r="H131" s="571"/>
      <c r="I131" s="571"/>
      <c r="J131" s="571"/>
      <c r="K131" s="571"/>
      <c r="L131" s="571"/>
      <c r="M131" s="701"/>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row>
    <row r="132" spans="1:42" s="175" customFormat="1" ht="6" customHeight="1">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row>
    <row r="133" spans="1:42" s="175" customFormat="1" ht="15" customHeight="1">
      <c r="A133" s="177"/>
      <c r="B133" s="177" t="s">
        <v>24</v>
      </c>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row>
    <row r="134" spans="1:42" s="175" customFormat="1" ht="6" customHeight="1">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row>
    <row r="135" spans="1:42" s="175" customFormat="1" ht="15" customHeight="1">
      <c r="A135" s="176" t="s">
        <v>25</v>
      </c>
      <c r="B135" s="103"/>
      <c r="C135" s="103"/>
      <c r="D135" s="103"/>
      <c r="E135" s="103"/>
      <c r="F135" s="103"/>
      <c r="G135" s="103"/>
      <c r="H135" s="103"/>
      <c r="I135" s="103"/>
      <c r="J135" s="103"/>
      <c r="K135" s="578" t="s">
        <v>26</v>
      </c>
      <c r="L135" s="578"/>
      <c r="M135" s="578"/>
      <c r="N135" s="578"/>
      <c r="O135" s="706"/>
      <c r="P135" s="706"/>
      <c r="Q135" s="706"/>
      <c r="R135" s="706"/>
      <c r="S135" s="706"/>
      <c r="T135" s="706"/>
      <c r="U135" s="706"/>
      <c r="V135" s="706"/>
      <c r="W135" s="706"/>
      <c r="X135" s="579" t="s">
        <v>27</v>
      </c>
      <c r="Y135" s="707"/>
      <c r="Z135" s="578" t="s">
        <v>26</v>
      </c>
      <c r="AA135" s="578"/>
      <c r="AB135" s="578"/>
      <c r="AC135" s="578"/>
      <c r="AD135" s="706"/>
      <c r="AE135" s="706"/>
      <c r="AF135" s="706"/>
      <c r="AG135" s="706"/>
      <c r="AH135" s="706"/>
      <c r="AI135" s="706"/>
      <c r="AJ135" s="706"/>
      <c r="AK135" s="706"/>
      <c r="AL135" s="706"/>
      <c r="AM135" s="580" t="s">
        <v>28</v>
      </c>
      <c r="AN135" s="708"/>
      <c r="AO135" s="179"/>
    </row>
    <row r="136" spans="1:42" s="175" customFormat="1" ht="15" customHeight="1">
      <c r="A136" s="115"/>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row>
    <row r="137" spans="1:42" s="175" customFormat="1" ht="15" customHeight="1">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570" t="s">
        <v>29</v>
      </c>
      <c r="AB137" s="570"/>
      <c r="AC137" s="570"/>
      <c r="AD137" s="570"/>
      <c r="AE137" s="570"/>
      <c r="AF137" s="570"/>
      <c r="AG137" s="570"/>
      <c r="AH137" s="570"/>
      <c r="AI137" s="570"/>
      <c r="AJ137" s="570"/>
      <c r="AK137" s="570"/>
      <c r="AL137" s="570"/>
      <c r="AM137" s="177"/>
      <c r="AN137" s="177"/>
      <c r="AO137" s="177"/>
    </row>
    <row r="138" spans="1:42" s="175" customFormat="1" ht="15" customHeight="1">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row>
    <row r="139" spans="1:42" s="175" customFormat="1" ht="15" customHeight="1">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80" t="s">
        <v>344</v>
      </c>
    </row>
    <row r="140" spans="1:42" s="175" customFormat="1" ht="6" customHeight="1">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80"/>
    </row>
    <row r="141" spans="1:42" ht="15" customHeight="1">
      <c r="A141" s="674" t="s">
        <v>166</v>
      </c>
      <c r="B141" s="762"/>
      <c r="C141" s="762"/>
      <c r="D141" s="762"/>
      <c r="E141" s="762"/>
      <c r="F141" s="759" t="str">
        <f>IF(OR('(イ)-③入力表'!$D$7="",'(イ)-③入力表'!$D$8=""),"",'(イ)-③入力表'!$D$7&amp;"　　"&amp;'(イ)-③入力表'!$D$8)</f>
        <v/>
      </c>
      <c r="G141" s="759"/>
      <c r="H141" s="759"/>
      <c r="I141" s="759"/>
      <c r="J141" s="759"/>
      <c r="K141" s="759"/>
      <c r="L141" s="759"/>
      <c r="M141" s="759"/>
      <c r="N141" s="759"/>
      <c r="O141" s="759"/>
      <c r="P141" s="759"/>
      <c r="Q141" s="759"/>
      <c r="R141" s="759"/>
      <c r="S141" s="759"/>
      <c r="T141" s="759"/>
      <c r="U141" s="759"/>
      <c r="V141" s="759"/>
      <c r="W141" s="759"/>
      <c r="X141" s="759"/>
      <c r="Y141" s="759"/>
      <c r="Z141" s="759"/>
      <c r="AA141" s="759"/>
      <c r="AB141" s="759"/>
      <c r="AC141" s="759"/>
      <c r="AD141" s="759"/>
      <c r="AE141" s="759"/>
      <c r="AF141" s="759"/>
      <c r="AG141" s="759"/>
      <c r="AH141" s="759"/>
      <c r="AI141" s="186"/>
      <c r="AJ141" s="186"/>
      <c r="AK141" s="186"/>
      <c r="AL141" s="186"/>
      <c r="AM141" s="186"/>
      <c r="AN141" s="186"/>
      <c r="AO141" s="186"/>
      <c r="AP141" s="59"/>
    </row>
    <row r="142" spans="1:42" ht="1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59"/>
    </row>
    <row r="143" spans="1:42" ht="15" customHeight="1">
      <c r="A143" s="186" t="s">
        <v>257</v>
      </c>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16"/>
      <c r="AO143" s="186"/>
      <c r="AP143" s="59"/>
    </row>
    <row r="144" spans="1:42" ht="40.049999999999997" customHeight="1">
      <c r="A144" s="709" t="s">
        <v>262</v>
      </c>
      <c r="B144" s="710"/>
      <c r="C144" s="710"/>
      <c r="D144" s="710"/>
      <c r="E144" s="710"/>
      <c r="F144" s="710"/>
      <c r="G144" s="710"/>
      <c r="H144" s="710"/>
      <c r="I144" s="710"/>
      <c r="J144" s="710"/>
      <c r="K144" s="711"/>
      <c r="L144" s="709" t="s">
        <v>263</v>
      </c>
      <c r="M144" s="710"/>
      <c r="N144" s="710"/>
      <c r="O144" s="710"/>
      <c r="P144" s="710"/>
      <c r="Q144" s="710"/>
      <c r="R144" s="710"/>
      <c r="S144" s="710"/>
      <c r="T144" s="710"/>
      <c r="U144" s="710"/>
      <c r="V144" s="711"/>
      <c r="W144" s="712" t="str">
        <f>IF('(イ)-③入力表'!$C$13="","ｃ．最近３か月の売上高（※２）"&amp;CHAR(10)&amp;"　　　年　　月　～　　　　年　　月","ｃ．最近３か月の売上高（※２）"&amp;CHAR(10)&amp;TEXT('(イ)-③入力表'!$B$19,"ggge年m月")&amp;"～"&amp;TEXT('(イ)-③入力表'!$B$21,"ggge年m月"))</f>
        <v>ｃ．最近３か月の売上高（※２）
　　　年　　月　～　　　　年　　月</v>
      </c>
      <c r="X144" s="713"/>
      <c r="Y144" s="713"/>
      <c r="Z144" s="713"/>
      <c r="AA144" s="713"/>
      <c r="AB144" s="713"/>
      <c r="AC144" s="713"/>
      <c r="AD144" s="713"/>
      <c r="AE144" s="713"/>
      <c r="AF144" s="713"/>
      <c r="AG144" s="714"/>
      <c r="AH144" s="763" t="s">
        <v>261</v>
      </c>
      <c r="AI144" s="764"/>
      <c r="AJ144" s="764"/>
      <c r="AK144" s="764"/>
      <c r="AL144" s="764"/>
      <c r="AM144" s="764"/>
      <c r="AN144" s="765"/>
      <c r="AO144" s="186"/>
      <c r="AP144" s="59"/>
    </row>
    <row r="145" spans="1:43" ht="40.049999999999997" customHeight="1">
      <c r="A145" s="760" t="str">
        <f>IF('(イ)-③入力表'!$D$15="","",'(イ)-③入力表'!$D$15)</f>
        <v/>
      </c>
      <c r="B145" s="761"/>
      <c r="C145" s="766" t="str">
        <f>IF('(イ)-③入力表'!$D$16="","",'(イ)-③入力表'!$D$16)</f>
        <v/>
      </c>
      <c r="D145" s="766"/>
      <c r="E145" s="766"/>
      <c r="F145" s="766"/>
      <c r="G145" s="766"/>
      <c r="H145" s="766"/>
      <c r="I145" s="766"/>
      <c r="J145" s="766"/>
      <c r="K145" s="767"/>
      <c r="L145" s="365"/>
      <c r="M145" s="366"/>
      <c r="N145" s="752" t="str">
        <f>IF($N$197="","",$N$197)</f>
        <v/>
      </c>
      <c r="O145" s="753"/>
      <c r="P145" s="753"/>
      <c r="Q145" s="753"/>
      <c r="R145" s="753"/>
      <c r="S145" s="753"/>
      <c r="T145" s="753"/>
      <c r="U145" s="704" t="s">
        <v>259</v>
      </c>
      <c r="V145" s="705"/>
      <c r="W145" s="367"/>
      <c r="X145" s="368"/>
      <c r="Y145" s="752" t="str">
        <f>IF($N$188="","",$N$188)</f>
        <v/>
      </c>
      <c r="Z145" s="753"/>
      <c r="AA145" s="753"/>
      <c r="AB145" s="753"/>
      <c r="AC145" s="753"/>
      <c r="AD145" s="753"/>
      <c r="AE145" s="753"/>
      <c r="AF145" s="704" t="s">
        <v>259</v>
      </c>
      <c r="AG145" s="705"/>
      <c r="AH145" s="772" t="str">
        <f>IF(AND($N$145="",$Y$145=""),"",$N$145-$Y$145)</f>
        <v/>
      </c>
      <c r="AI145" s="773"/>
      <c r="AJ145" s="773"/>
      <c r="AK145" s="773"/>
      <c r="AL145" s="773"/>
      <c r="AM145" s="704" t="s">
        <v>259</v>
      </c>
      <c r="AN145" s="705"/>
      <c r="AO145" s="186"/>
      <c r="AP145" s="59"/>
    </row>
    <row r="146" spans="1:43" ht="40.049999999999997" customHeight="1">
      <c r="A146" s="760" t="str">
        <f>IF('(イ)-③入力表'!$E$15="","",'(イ)-③入力表'!$E$15)</f>
        <v/>
      </c>
      <c r="B146" s="761"/>
      <c r="C146" s="766" t="str">
        <f>IF('(イ)-③入力表'!$E$16="","",'(イ)-③入力表'!$E$16)</f>
        <v/>
      </c>
      <c r="D146" s="766"/>
      <c r="E146" s="766"/>
      <c r="F146" s="766"/>
      <c r="G146" s="766"/>
      <c r="H146" s="766"/>
      <c r="I146" s="766"/>
      <c r="J146" s="766"/>
      <c r="K146" s="767"/>
      <c r="L146" s="365"/>
      <c r="M146" s="366"/>
      <c r="N146" s="752" t="str">
        <f>IF($U$197="","",$U$197)</f>
        <v/>
      </c>
      <c r="O146" s="753"/>
      <c r="P146" s="753"/>
      <c r="Q146" s="753"/>
      <c r="R146" s="753"/>
      <c r="S146" s="753"/>
      <c r="T146" s="753"/>
      <c r="U146" s="704" t="s">
        <v>259</v>
      </c>
      <c r="V146" s="705"/>
      <c r="W146" s="367"/>
      <c r="X146" s="368"/>
      <c r="Y146" s="752" t="str">
        <f>IF($U$188="","",$U$188)</f>
        <v/>
      </c>
      <c r="Z146" s="753"/>
      <c r="AA146" s="753"/>
      <c r="AB146" s="753"/>
      <c r="AC146" s="753"/>
      <c r="AD146" s="753"/>
      <c r="AE146" s="753"/>
      <c r="AF146" s="704" t="s">
        <v>259</v>
      </c>
      <c r="AG146" s="705"/>
      <c r="AH146" s="772" t="str">
        <f>IF(AND($N$146="",$Y$146=""),"",$N$146-$Y$146)</f>
        <v/>
      </c>
      <c r="AI146" s="773"/>
      <c r="AJ146" s="773"/>
      <c r="AK146" s="773"/>
      <c r="AL146" s="773"/>
      <c r="AM146" s="704" t="s">
        <v>259</v>
      </c>
      <c r="AN146" s="705"/>
      <c r="AO146" s="186"/>
    </row>
    <row r="147" spans="1:43" ht="40.049999999999997" customHeight="1">
      <c r="A147" s="760"/>
      <c r="B147" s="761"/>
      <c r="C147" s="766"/>
      <c r="D147" s="766"/>
      <c r="E147" s="766"/>
      <c r="F147" s="766"/>
      <c r="G147" s="766"/>
      <c r="H147" s="766"/>
      <c r="I147" s="766"/>
      <c r="J147" s="766"/>
      <c r="K147" s="767"/>
      <c r="L147" s="365"/>
      <c r="M147" s="366"/>
      <c r="N147" s="752"/>
      <c r="O147" s="753"/>
      <c r="P147" s="753"/>
      <c r="Q147" s="753"/>
      <c r="R147" s="753"/>
      <c r="S147" s="753"/>
      <c r="T147" s="753"/>
      <c r="U147" s="704" t="s">
        <v>259</v>
      </c>
      <c r="V147" s="705"/>
      <c r="W147" s="367"/>
      <c r="X147" s="368"/>
      <c r="Y147" s="752"/>
      <c r="Z147" s="753"/>
      <c r="AA147" s="753"/>
      <c r="AB147" s="753"/>
      <c r="AC147" s="753"/>
      <c r="AD147" s="753"/>
      <c r="AE147" s="753"/>
      <c r="AF147" s="704" t="s">
        <v>259</v>
      </c>
      <c r="AG147" s="705"/>
      <c r="AH147" s="772" t="str">
        <f>IF(AND($N$147="",$Y$147=""),"",$N$147-$Y$147)</f>
        <v/>
      </c>
      <c r="AI147" s="773"/>
      <c r="AJ147" s="773"/>
      <c r="AK147" s="773"/>
      <c r="AL147" s="773"/>
      <c r="AM147" s="704" t="s">
        <v>259</v>
      </c>
      <c r="AN147" s="705"/>
      <c r="AO147" s="186"/>
    </row>
    <row r="148" spans="1:43" ht="40.049999999999997" customHeight="1" thickBot="1">
      <c r="A148" s="760"/>
      <c r="B148" s="761"/>
      <c r="C148" s="766"/>
      <c r="D148" s="766"/>
      <c r="E148" s="766"/>
      <c r="F148" s="766"/>
      <c r="G148" s="766"/>
      <c r="H148" s="766"/>
      <c r="I148" s="766"/>
      <c r="J148" s="766"/>
      <c r="K148" s="767"/>
      <c r="L148" s="369"/>
      <c r="M148" s="370"/>
      <c r="N148" s="748"/>
      <c r="O148" s="749"/>
      <c r="P148" s="749"/>
      <c r="Q148" s="749"/>
      <c r="R148" s="749"/>
      <c r="S148" s="749"/>
      <c r="T148" s="749"/>
      <c r="U148" s="768" t="s">
        <v>259</v>
      </c>
      <c r="V148" s="769"/>
      <c r="W148" s="371"/>
      <c r="X148" s="372"/>
      <c r="Y148" s="748"/>
      <c r="Z148" s="749"/>
      <c r="AA148" s="749"/>
      <c r="AB148" s="749"/>
      <c r="AC148" s="749"/>
      <c r="AD148" s="749"/>
      <c r="AE148" s="749"/>
      <c r="AF148" s="768" t="s">
        <v>259</v>
      </c>
      <c r="AG148" s="769"/>
      <c r="AH148" s="772" t="str">
        <f>IF(AND($N$148="",$Y$148=""),"",$N$148-$Y$148)</f>
        <v/>
      </c>
      <c r="AI148" s="773"/>
      <c r="AJ148" s="773"/>
      <c r="AK148" s="773"/>
      <c r="AL148" s="773"/>
      <c r="AM148" s="761" t="s">
        <v>259</v>
      </c>
      <c r="AN148" s="705"/>
      <c r="AO148" s="186"/>
    </row>
    <row r="149" spans="1:43" ht="40.049999999999997" customHeight="1" thickTop="1" thickBot="1">
      <c r="A149" s="743" t="s">
        <v>182</v>
      </c>
      <c r="B149" s="744"/>
      <c r="C149" s="744"/>
      <c r="D149" s="744"/>
      <c r="E149" s="744"/>
      <c r="F149" s="744"/>
      <c r="G149" s="744"/>
      <c r="H149" s="744"/>
      <c r="I149" s="744"/>
      <c r="J149" s="744"/>
      <c r="K149" s="744"/>
      <c r="L149" s="745" t="s">
        <v>258</v>
      </c>
      <c r="M149" s="746"/>
      <c r="N149" s="750" t="str">
        <f>IF(SUM($N$145:$T$148)=0,"",SUM($N$145:$T$148))</f>
        <v/>
      </c>
      <c r="O149" s="751"/>
      <c r="P149" s="751"/>
      <c r="Q149" s="751"/>
      <c r="R149" s="751"/>
      <c r="S149" s="751"/>
      <c r="T149" s="751"/>
      <c r="U149" s="776" t="s">
        <v>259</v>
      </c>
      <c r="V149" s="778"/>
      <c r="W149" s="747" t="s">
        <v>264</v>
      </c>
      <c r="X149" s="746"/>
      <c r="Y149" s="750" t="str">
        <f>IF(SUM($Y$145:$AE$148)=0,"",SUM($Y$145:$AE$148))</f>
        <v/>
      </c>
      <c r="Z149" s="751"/>
      <c r="AA149" s="751"/>
      <c r="AB149" s="751"/>
      <c r="AC149" s="751"/>
      <c r="AD149" s="751"/>
      <c r="AE149" s="751"/>
      <c r="AF149" s="776" t="s">
        <v>259</v>
      </c>
      <c r="AG149" s="777"/>
      <c r="AH149" s="774" t="str">
        <f>IF(AND($N$149="",$Y$149=""),"",$N$149-$Y$149)</f>
        <v/>
      </c>
      <c r="AI149" s="775"/>
      <c r="AJ149" s="775"/>
      <c r="AK149" s="775"/>
      <c r="AL149" s="775"/>
      <c r="AM149" s="761" t="s">
        <v>259</v>
      </c>
      <c r="AN149" s="705"/>
      <c r="AO149" s="186"/>
    </row>
    <row r="150" spans="1:43" s="112" customFormat="1" ht="30" customHeight="1" thickTop="1">
      <c r="A150" s="723" t="s">
        <v>265</v>
      </c>
      <c r="B150" s="724"/>
      <c r="C150" s="724"/>
      <c r="D150" s="724"/>
      <c r="E150" s="724"/>
      <c r="F150" s="724"/>
      <c r="G150" s="724"/>
      <c r="H150" s="724"/>
      <c r="I150" s="724"/>
      <c r="J150" s="724"/>
      <c r="K150" s="724"/>
      <c r="L150" s="724"/>
      <c r="M150" s="724"/>
      <c r="N150" s="724"/>
      <c r="O150" s="724"/>
      <c r="P150" s="724"/>
      <c r="Q150" s="724"/>
      <c r="R150" s="724"/>
      <c r="S150" s="724"/>
      <c r="T150" s="724"/>
      <c r="U150" s="724"/>
      <c r="V150" s="724"/>
      <c r="W150" s="724"/>
      <c r="X150" s="724"/>
      <c r="Y150" s="724"/>
      <c r="Z150" s="724"/>
      <c r="AA150" s="724"/>
      <c r="AB150" s="724"/>
      <c r="AC150" s="724"/>
      <c r="AD150" s="724"/>
      <c r="AE150" s="724"/>
      <c r="AF150" s="724"/>
      <c r="AG150" s="724"/>
      <c r="AH150" s="724"/>
      <c r="AI150" s="724"/>
      <c r="AJ150" s="724"/>
      <c r="AK150" s="724"/>
      <c r="AL150" s="724"/>
      <c r="AM150" s="724"/>
      <c r="AN150" s="724"/>
      <c r="AO150" s="186"/>
    </row>
    <row r="151" spans="1:43" s="112" customFormat="1" ht="15" customHeight="1">
      <c r="A151" s="193" t="s">
        <v>266</v>
      </c>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86"/>
    </row>
    <row r="152" spans="1:43" s="112" customFormat="1" ht="1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row>
    <row r="153" spans="1:43" ht="15" customHeight="1">
      <c r="A153" s="193" t="s">
        <v>268</v>
      </c>
      <c r="B153" s="194"/>
      <c r="C153" s="194"/>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c r="AK153" s="194"/>
      <c r="AL153" s="194"/>
      <c r="AM153" s="194"/>
      <c r="AN153" s="194"/>
      <c r="AO153" s="186"/>
    </row>
    <row r="154" spans="1:43" ht="40.049999999999997" customHeight="1">
      <c r="A154" s="728" t="s">
        <v>269</v>
      </c>
      <c r="B154" s="729"/>
      <c r="C154" s="729"/>
      <c r="D154" s="729"/>
      <c r="E154" s="729"/>
      <c r="F154" s="729"/>
      <c r="G154" s="729"/>
      <c r="H154" s="729"/>
      <c r="I154" s="729"/>
      <c r="J154" s="729"/>
      <c r="K154" s="729"/>
      <c r="L154" s="730"/>
      <c r="M154" s="712" t="str">
        <f>IF('(イ)-③入力表'!$C$13="","最近３か月（　　　　　年　　月～　　　　　年　　月）の"&amp;CHAR(10)&amp;"全体の売上高","最近３か月（"&amp;TEXT('(イ)-③入力表'!$B$31,"ggge年m月")&amp;"～"&amp;TEXT('(イ)-③入力表'!$B$33,"ggge年m月")&amp;"）の"&amp;CHAR(10)&amp;"全体の売上高")</f>
        <v>最近３か月（　　　　　年　　月～　　　　　年　　月）の
全体の売上高</v>
      </c>
      <c r="N154" s="770"/>
      <c r="O154" s="770"/>
      <c r="P154" s="770"/>
      <c r="Q154" s="770"/>
      <c r="R154" s="770"/>
      <c r="S154" s="770"/>
      <c r="T154" s="770"/>
      <c r="U154" s="770"/>
      <c r="V154" s="770"/>
      <c r="W154" s="770"/>
      <c r="X154" s="770"/>
      <c r="Y154" s="770"/>
      <c r="Z154" s="770"/>
      <c r="AA154" s="770"/>
      <c r="AB154" s="770"/>
      <c r="AC154" s="770"/>
      <c r="AD154" s="770"/>
      <c r="AE154" s="771"/>
      <c r="AF154" s="763" t="s">
        <v>261</v>
      </c>
      <c r="AG154" s="729"/>
      <c r="AH154" s="729"/>
      <c r="AI154" s="729"/>
      <c r="AJ154" s="729"/>
      <c r="AK154" s="729"/>
      <c r="AL154" s="729"/>
      <c r="AM154" s="729"/>
      <c r="AN154" s="730"/>
      <c r="AO154" s="186"/>
    </row>
    <row r="155" spans="1:43" ht="30" customHeight="1">
      <c r="A155" s="739" t="str">
        <f>IF($AI$197="","",$AI$197)</f>
        <v/>
      </c>
      <c r="B155" s="738"/>
      <c r="C155" s="738"/>
      <c r="D155" s="738"/>
      <c r="E155" s="738"/>
      <c r="F155" s="738"/>
      <c r="G155" s="738"/>
      <c r="H155" s="738"/>
      <c r="I155" s="738"/>
      <c r="J155" s="738"/>
      <c r="K155" s="731" t="s">
        <v>259</v>
      </c>
      <c r="L155" s="732"/>
      <c r="M155" s="737" t="str">
        <f>IF($AI$188="","",$AI$188)</f>
        <v/>
      </c>
      <c r="N155" s="738"/>
      <c r="O155" s="738"/>
      <c r="P155" s="738"/>
      <c r="Q155" s="738"/>
      <c r="R155" s="738"/>
      <c r="S155" s="738"/>
      <c r="T155" s="738"/>
      <c r="U155" s="738"/>
      <c r="V155" s="738"/>
      <c r="W155" s="738"/>
      <c r="X155" s="738"/>
      <c r="Y155" s="738"/>
      <c r="Z155" s="738"/>
      <c r="AA155" s="738"/>
      <c r="AB155" s="738"/>
      <c r="AC155" s="738"/>
      <c r="AD155" s="733" t="s">
        <v>259</v>
      </c>
      <c r="AE155" s="734"/>
      <c r="AF155" s="737" t="str">
        <f>IF(OR($A$155="",$M$155=""),"",$A$155-$M$155)</f>
        <v/>
      </c>
      <c r="AG155" s="738"/>
      <c r="AH155" s="738"/>
      <c r="AI155" s="738"/>
      <c r="AJ155" s="738"/>
      <c r="AK155" s="738"/>
      <c r="AL155" s="738"/>
      <c r="AM155" s="731" t="s">
        <v>259</v>
      </c>
      <c r="AN155" s="732"/>
      <c r="AO155" s="186"/>
    </row>
    <row r="156" spans="1:43" ht="15" customHeight="1">
      <c r="A156" s="195"/>
      <c r="B156" s="373"/>
      <c r="C156" s="373"/>
      <c r="D156" s="373"/>
      <c r="E156" s="373"/>
      <c r="F156" s="373"/>
      <c r="G156" s="373"/>
      <c r="H156" s="373"/>
      <c r="I156" s="373"/>
      <c r="J156" s="373"/>
      <c r="K156" s="735" t="s">
        <v>270</v>
      </c>
      <c r="L156" s="736"/>
      <c r="M156" s="374"/>
      <c r="N156" s="373"/>
      <c r="O156" s="373"/>
      <c r="P156" s="373"/>
      <c r="Q156" s="373"/>
      <c r="R156" s="373"/>
      <c r="S156" s="373"/>
      <c r="T156" s="373"/>
      <c r="U156" s="373"/>
      <c r="V156" s="373"/>
      <c r="W156" s="373"/>
      <c r="X156" s="373"/>
      <c r="Y156" s="373"/>
      <c r="Z156" s="373"/>
      <c r="AA156" s="373"/>
      <c r="AB156" s="373"/>
      <c r="AC156" s="373"/>
      <c r="AD156" s="735" t="s">
        <v>260</v>
      </c>
      <c r="AE156" s="736"/>
      <c r="AF156" s="374"/>
      <c r="AG156" s="373"/>
      <c r="AH156" s="373"/>
      <c r="AI156" s="373"/>
      <c r="AJ156" s="373"/>
      <c r="AK156" s="373"/>
      <c r="AL156" s="373"/>
      <c r="AM156" s="373"/>
      <c r="AN156" s="375"/>
      <c r="AO156" s="186"/>
    </row>
    <row r="157" spans="1:43" ht="15" customHeight="1">
      <c r="A157" s="193"/>
      <c r="B157" s="376"/>
      <c r="C157" s="376"/>
      <c r="D157" s="376"/>
      <c r="E157" s="376"/>
      <c r="F157" s="376"/>
      <c r="G157" s="376"/>
      <c r="H157" s="376"/>
      <c r="I157" s="376"/>
      <c r="J157" s="376"/>
      <c r="K157" s="376"/>
      <c r="L157" s="376"/>
      <c r="M157" s="376"/>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c r="AJ157" s="376"/>
      <c r="AK157" s="376"/>
      <c r="AL157" s="376"/>
      <c r="AM157" s="376"/>
      <c r="AN157" s="376"/>
      <c r="AO157" s="186"/>
    </row>
    <row r="158" spans="1:43" ht="15" customHeight="1">
      <c r="A158" s="193" t="s">
        <v>271</v>
      </c>
      <c r="B158" s="376"/>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J158" s="376"/>
      <c r="AK158" s="376"/>
      <c r="AL158" s="376"/>
      <c r="AM158" s="376"/>
      <c r="AN158" s="376"/>
      <c r="AO158" s="186"/>
    </row>
    <row r="159" spans="1:43" s="112" customFormat="1" ht="6" customHeight="1">
      <c r="A159" s="377"/>
      <c r="B159" s="377"/>
      <c r="C159" s="377"/>
      <c r="D159" s="377"/>
      <c r="E159" s="377"/>
      <c r="F159" s="377"/>
      <c r="G159" s="377"/>
      <c r="H159" s="377"/>
      <c r="I159" s="377"/>
      <c r="J159" s="377"/>
      <c r="K159" s="377"/>
      <c r="L159" s="377"/>
      <c r="M159" s="377"/>
      <c r="N159" s="377"/>
      <c r="O159" s="377"/>
      <c r="P159" s="377"/>
      <c r="Q159" s="377"/>
      <c r="R159" s="377"/>
      <c r="S159" s="377"/>
      <c r="T159" s="377"/>
      <c r="U159" s="377"/>
      <c r="V159" s="377"/>
      <c r="W159" s="377"/>
      <c r="X159" s="377"/>
      <c r="Y159" s="377"/>
      <c r="Z159" s="377"/>
      <c r="AA159" s="377"/>
      <c r="AB159" s="377"/>
      <c r="AC159" s="377"/>
      <c r="AD159" s="377"/>
      <c r="AE159" s="377"/>
      <c r="AF159" s="377"/>
      <c r="AG159" s="377"/>
      <c r="AH159" s="377"/>
      <c r="AI159" s="377"/>
      <c r="AJ159" s="377"/>
      <c r="AK159" s="377"/>
      <c r="AL159" s="377"/>
      <c r="AM159" s="377"/>
      <c r="AN159" s="377"/>
    </row>
    <row r="160" spans="1:43" s="112" customFormat="1" ht="15" customHeight="1">
      <c r="A160" s="608" t="s">
        <v>273</v>
      </c>
      <c r="B160" s="725"/>
      <c r="C160" s="725"/>
      <c r="D160" s="725"/>
      <c r="E160" s="725"/>
      <c r="F160" s="726" t="str">
        <f>IF($N$197="","",SUM($N$197,$U$197))</f>
        <v/>
      </c>
      <c r="G160" s="727"/>
      <c r="H160" s="727"/>
      <c r="I160" s="727"/>
      <c r="J160" s="727"/>
      <c r="K160" s="727"/>
      <c r="L160" s="727"/>
      <c r="M160" s="727"/>
      <c r="N160" s="740" t="s">
        <v>274</v>
      </c>
      <c r="O160" s="741"/>
      <c r="P160" s="741"/>
      <c r="Q160" s="741"/>
      <c r="R160" s="726" t="str">
        <f>IF($N$188="","",SUM($N$188,$U$188))</f>
        <v/>
      </c>
      <c r="S160" s="742"/>
      <c r="T160" s="742"/>
      <c r="U160" s="742"/>
      <c r="V160" s="742"/>
      <c r="W160" s="742"/>
      <c r="X160" s="742"/>
      <c r="Y160" s="742"/>
      <c r="Z160" s="196" t="s">
        <v>259</v>
      </c>
      <c r="AA160" s="648" t="s">
        <v>33</v>
      </c>
      <c r="AB160" s="719"/>
      <c r="AC160" s="719"/>
      <c r="AD160" s="719"/>
      <c r="AE160" s="719"/>
      <c r="AF160" s="715" t="str">
        <f>IF($U$201="","",$U$201)</f>
        <v/>
      </c>
      <c r="AG160" s="716"/>
      <c r="AH160" s="716"/>
      <c r="AI160" s="716"/>
      <c r="AJ160" s="716"/>
      <c r="AK160" s="717" t="s">
        <v>176</v>
      </c>
      <c r="AL160" s="718"/>
      <c r="AM160" s="377"/>
      <c r="AN160" s="377"/>
      <c r="AQ160" s="197" t="str">
        <f>IF(SUM($N$188,$U$188)&gt;SUM($N$197,$U$197),"※認定不可、売上高が前年同期に比べ増加しています！",IF($U$201&lt;5,"※認定不可、売上高が前年同期間に比べ5%以上減少していません！",""))</f>
        <v/>
      </c>
    </row>
    <row r="161" spans="1:43" s="112" customFormat="1" ht="15" customHeight="1">
      <c r="A161" s="377"/>
      <c r="B161" s="377"/>
      <c r="C161" s="377"/>
      <c r="D161" s="377"/>
      <c r="E161" s="377"/>
      <c r="F161" s="377"/>
      <c r="G161" s="641" t="s">
        <v>272</v>
      </c>
      <c r="H161" s="719"/>
      <c r="I161" s="719"/>
      <c r="J161" s="719"/>
      <c r="K161" s="719"/>
      <c r="L161" s="720" t="str">
        <f>IF($AI$197="","",$AI$197)</f>
        <v/>
      </c>
      <c r="M161" s="720"/>
      <c r="N161" s="720"/>
      <c r="O161" s="720"/>
      <c r="P161" s="720"/>
      <c r="Q161" s="720"/>
      <c r="R161" s="720"/>
      <c r="S161" s="720"/>
      <c r="T161" s="377" t="s">
        <v>259</v>
      </c>
      <c r="U161" s="377"/>
      <c r="V161" s="377"/>
      <c r="W161" s="377"/>
      <c r="X161" s="377"/>
      <c r="Y161" s="377"/>
      <c r="Z161" s="377"/>
      <c r="AA161" s="719"/>
      <c r="AB161" s="719"/>
      <c r="AC161" s="719"/>
      <c r="AD161" s="719"/>
      <c r="AE161" s="719"/>
      <c r="AF161" s="716"/>
      <c r="AG161" s="716"/>
      <c r="AH161" s="716"/>
      <c r="AI161" s="716"/>
      <c r="AJ161" s="716"/>
      <c r="AK161" s="718"/>
      <c r="AL161" s="718"/>
      <c r="AM161" s="377"/>
      <c r="AN161" s="377"/>
    </row>
    <row r="162" spans="1:43" s="112" customFormat="1" ht="6" customHeight="1">
      <c r="A162" s="377"/>
      <c r="B162" s="377"/>
      <c r="C162" s="377"/>
      <c r="D162" s="377"/>
      <c r="E162" s="377"/>
      <c r="F162" s="377"/>
      <c r="G162" s="377"/>
      <c r="H162" s="377"/>
      <c r="I162" s="377"/>
      <c r="J162" s="377"/>
      <c r="K162" s="377"/>
      <c r="L162" s="377"/>
      <c r="M162" s="377"/>
      <c r="N162" s="377"/>
      <c r="O162" s="377"/>
      <c r="P162" s="377"/>
      <c r="Q162" s="377"/>
      <c r="R162" s="377"/>
      <c r="S162" s="377"/>
      <c r="T162" s="377"/>
      <c r="U162" s="377"/>
      <c r="V162" s="377"/>
      <c r="W162" s="377"/>
      <c r="X162" s="377"/>
      <c r="Y162" s="377"/>
      <c r="Z162" s="377"/>
      <c r="AA162" s="377"/>
      <c r="AB162" s="377"/>
      <c r="AC162" s="377"/>
      <c r="AD162" s="377"/>
      <c r="AE162" s="377"/>
      <c r="AF162" s="377"/>
      <c r="AG162" s="377"/>
      <c r="AH162" s="377"/>
      <c r="AI162" s="377"/>
      <c r="AJ162" s="377"/>
      <c r="AK162" s="377"/>
      <c r="AL162" s="377"/>
      <c r="AM162" s="377"/>
      <c r="AN162" s="377"/>
    </row>
    <row r="163" spans="1:43" s="112" customFormat="1" ht="15" customHeight="1">
      <c r="A163" s="193" t="s">
        <v>275</v>
      </c>
      <c r="B163" s="376"/>
      <c r="C163" s="376"/>
      <c r="D163" s="376"/>
      <c r="E163" s="376"/>
      <c r="F163" s="376"/>
      <c r="G163" s="376"/>
      <c r="H163" s="376"/>
      <c r="I163" s="376"/>
      <c r="J163" s="376"/>
      <c r="K163" s="376"/>
      <c r="L163" s="376"/>
      <c r="M163" s="376"/>
      <c r="N163" s="376"/>
      <c r="O163" s="376"/>
      <c r="P163" s="376"/>
      <c r="Q163" s="376"/>
      <c r="R163" s="376"/>
      <c r="S163" s="376"/>
      <c r="T163" s="376"/>
      <c r="U163" s="376"/>
      <c r="V163" s="376"/>
      <c r="W163" s="376"/>
      <c r="X163" s="376"/>
      <c r="Y163" s="376"/>
      <c r="Z163" s="376"/>
      <c r="AA163" s="376"/>
      <c r="AB163" s="376"/>
      <c r="AC163" s="376"/>
      <c r="AD163" s="376"/>
      <c r="AE163" s="376"/>
      <c r="AF163" s="376"/>
      <c r="AG163" s="376"/>
      <c r="AH163" s="376"/>
      <c r="AI163" s="376"/>
      <c r="AJ163" s="376"/>
      <c r="AK163" s="376"/>
      <c r="AL163" s="376"/>
      <c r="AM163" s="376"/>
      <c r="AN163" s="376"/>
      <c r="AO163" s="186"/>
    </row>
    <row r="164" spans="1:43" s="112" customFormat="1" ht="6" customHeight="1">
      <c r="A164" s="377"/>
      <c r="B164" s="377"/>
      <c r="C164" s="377"/>
      <c r="D164" s="377"/>
      <c r="E164" s="377"/>
      <c r="F164" s="377"/>
      <c r="G164" s="377"/>
      <c r="H164" s="377"/>
      <c r="I164" s="377"/>
      <c r="J164" s="377"/>
      <c r="K164" s="377"/>
      <c r="L164" s="377"/>
      <c r="M164" s="377"/>
      <c r="N164" s="377"/>
      <c r="O164" s="377"/>
      <c r="P164" s="377"/>
      <c r="Q164" s="377"/>
      <c r="R164" s="377"/>
      <c r="S164" s="377"/>
      <c r="T164" s="377"/>
      <c r="U164" s="377"/>
      <c r="V164" s="377"/>
      <c r="W164" s="377"/>
      <c r="X164" s="377"/>
      <c r="Y164" s="377"/>
      <c r="Z164" s="377"/>
      <c r="AA164" s="377"/>
      <c r="AB164" s="377"/>
      <c r="AC164" s="377"/>
      <c r="AD164" s="377"/>
      <c r="AE164" s="377"/>
      <c r="AF164" s="377"/>
      <c r="AG164" s="377"/>
      <c r="AH164" s="377"/>
      <c r="AI164" s="377"/>
      <c r="AJ164" s="377"/>
      <c r="AK164" s="377"/>
      <c r="AL164" s="377"/>
      <c r="AM164" s="377"/>
      <c r="AN164" s="377"/>
    </row>
    <row r="165" spans="1:43" s="112" customFormat="1" ht="15" customHeight="1">
      <c r="A165" s="608" t="s">
        <v>272</v>
      </c>
      <c r="B165" s="725"/>
      <c r="C165" s="725"/>
      <c r="D165" s="725"/>
      <c r="E165" s="725"/>
      <c r="F165" s="726" t="str">
        <f>IF($AI$197="","",$AI$197)</f>
        <v/>
      </c>
      <c r="G165" s="727"/>
      <c r="H165" s="727"/>
      <c r="I165" s="727"/>
      <c r="J165" s="727"/>
      <c r="K165" s="727"/>
      <c r="L165" s="727"/>
      <c r="M165" s="727"/>
      <c r="N165" s="740" t="s">
        <v>276</v>
      </c>
      <c r="O165" s="741"/>
      <c r="P165" s="741"/>
      <c r="Q165" s="741"/>
      <c r="R165" s="726" t="str">
        <f>IF($AI$188="","",$AI$188)</f>
        <v/>
      </c>
      <c r="S165" s="742"/>
      <c r="T165" s="742"/>
      <c r="U165" s="742"/>
      <c r="V165" s="742"/>
      <c r="W165" s="742"/>
      <c r="X165" s="742"/>
      <c r="Y165" s="742"/>
      <c r="Z165" s="196" t="s">
        <v>259</v>
      </c>
      <c r="AA165" s="648" t="s">
        <v>33</v>
      </c>
      <c r="AB165" s="719"/>
      <c r="AC165" s="719"/>
      <c r="AD165" s="719"/>
      <c r="AE165" s="719"/>
      <c r="AF165" s="715" t="str">
        <f>IF($U$205="","",$U$205)</f>
        <v/>
      </c>
      <c r="AG165" s="716"/>
      <c r="AH165" s="716"/>
      <c r="AI165" s="716"/>
      <c r="AJ165" s="716"/>
      <c r="AK165" s="717" t="s">
        <v>176</v>
      </c>
      <c r="AL165" s="718"/>
      <c r="AM165" s="377"/>
      <c r="AN165" s="377"/>
      <c r="AQ165" s="197" t="str">
        <f>IF($AI$188&gt;$AI$197,"※認定不可、売上高が前年同期に比べ増加しています！",IF($U$205&lt;5,"※認定不可、売上高が前年同期間に比べ5%以上減少していません！",""))</f>
        <v/>
      </c>
    </row>
    <row r="166" spans="1:43" s="112" customFormat="1" ht="15" customHeight="1">
      <c r="A166" s="377"/>
      <c r="B166" s="377"/>
      <c r="C166" s="377"/>
      <c r="D166" s="377"/>
      <c r="E166" s="377"/>
      <c r="F166" s="377"/>
      <c r="G166" s="641" t="s">
        <v>272</v>
      </c>
      <c r="H166" s="719"/>
      <c r="I166" s="719"/>
      <c r="J166" s="719"/>
      <c r="K166" s="719"/>
      <c r="L166" s="720" t="str">
        <f>IF($AI$197="","",$AI$197)</f>
        <v/>
      </c>
      <c r="M166" s="720"/>
      <c r="N166" s="720"/>
      <c r="O166" s="720"/>
      <c r="P166" s="720"/>
      <c r="Q166" s="720"/>
      <c r="R166" s="720"/>
      <c r="S166" s="720"/>
      <c r="T166" s="377" t="s">
        <v>259</v>
      </c>
      <c r="U166" s="377"/>
      <c r="V166" s="377"/>
      <c r="W166" s="377"/>
      <c r="X166" s="377"/>
      <c r="Y166" s="377"/>
      <c r="Z166" s="377"/>
      <c r="AA166" s="719"/>
      <c r="AB166" s="719"/>
      <c r="AC166" s="719"/>
      <c r="AD166" s="719"/>
      <c r="AE166" s="719"/>
      <c r="AF166" s="716"/>
      <c r="AG166" s="716"/>
      <c r="AH166" s="716"/>
      <c r="AI166" s="716"/>
      <c r="AJ166" s="716"/>
      <c r="AK166" s="718"/>
      <c r="AL166" s="718"/>
      <c r="AM166" s="377"/>
      <c r="AN166" s="377"/>
    </row>
    <row r="167" spans="1:43" s="112" customFormat="1" ht="6" customHeight="1">
      <c r="A167" s="377"/>
      <c r="B167" s="377"/>
      <c r="C167" s="377"/>
      <c r="D167" s="377"/>
      <c r="E167" s="377"/>
      <c r="F167" s="377"/>
      <c r="G167" s="377"/>
      <c r="H167" s="377"/>
      <c r="I167" s="377"/>
      <c r="J167" s="377"/>
      <c r="K167" s="377"/>
      <c r="L167" s="377"/>
      <c r="M167" s="377"/>
      <c r="N167" s="377"/>
      <c r="O167" s="377"/>
      <c r="P167" s="377"/>
      <c r="Q167" s="377"/>
      <c r="R167" s="377"/>
      <c r="S167" s="377"/>
      <c r="T167" s="377"/>
      <c r="U167" s="377"/>
      <c r="V167" s="377"/>
      <c r="W167" s="377"/>
      <c r="X167" s="377"/>
      <c r="Y167" s="377"/>
      <c r="Z167" s="377"/>
      <c r="AA167" s="377"/>
      <c r="AB167" s="377"/>
      <c r="AC167" s="377"/>
      <c r="AD167" s="377"/>
      <c r="AE167" s="377"/>
      <c r="AF167" s="377"/>
      <c r="AG167" s="377"/>
      <c r="AH167" s="377"/>
      <c r="AI167" s="377"/>
      <c r="AJ167" s="377"/>
      <c r="AK167" s="377"/>
      <c r="AL167" s="377"/>
      <c r="AM167" s="377"/>
      <c r="AN167" s="377"/>
    </row>
    <row r="168" spans="1:43" s="112" customFormat="1" ht="45" customHeight="1">
      <c r="A168" s="721" t="s">
        <v>277</v>
      </c>
      <c r="B168" s="722"/>
      <c r="C168" s="722"/>
      <c r="D168" s="722"/>
      <c r="E168" s="722"/>
      <c r="F168" s="722"/>
      <c r="G168" s="722"/>
      <c r="H168" s="722"/>
      <c r="I168" s="722"/>
      <c r="J168" s="722"/>
      <c r="K168" s="722"/>
      <c r="L168" s="722"/>
      <c r="M168" s="722"/>
      <c r="N168" s="722"/>
      <c r="O168" s="722"/>
      <c r="P168" s="722"/>
      <c r="Q168" s="722"/>
      <c r="R168" s="722"/>
      <c r="S168" s="722"/>
      <c r="T168" s="722"/>
      <c r="U168" s="722"/>
      <c r="V168" s="722"/>
      <c r="W168" s="722"/>
      <c r="X168" s="722"/>
      <c r="Y168" s="722"/>
      <c r="Z168" s="722"/>
      <c r="AA168" s="722"/>
      <c r="AB168" s="722"/>
      <c r="AC168" s="722"/>
      <c r="AD168" s="722"/>
      <c r="AE168" s="722"/>
      <c r="AF168" s="722"/>
      <c r="AG168" s="722"/>
      <c r="AH168" s="722"/>
      <c r="AI168" s="722"/>
      <c r="AJ168" s="722"/>
      <c r="AK168" s="722"/>
      <c r="AL168" s="722"/>
      <c r="AM168" s="722"/>
      <c r="AN168" s="722"/>
    </row>
    <row r="169" spans="1:43" s="112" customFormat="1" ht="6" customHeight="1">
      <c r="A169" s="198"/>
      <c r="B169" s="199"/>
      <c r="C169" s="199"/>
      <c r="D169" s="199"/>
      <c r="E169" s="199"/>
      <c r="F169" s="199"/>
      <c r="G169" s="199"/>
      <c r="H169" s="199"/>
      <c r="I169" s="199"/>
      <c r="J169" s="199"/>
      <c r="K169" s="199"/>
      <c r="L169" s="199"/>
      <c r="M169" s="199"/>
      <c r="N169" s="199"/>
      <c r="O169" s="199"/>
      <c r="P169" s="199"/>
      <c r="Q169" s="199"/>
      <c r="R169" s="199"/>
      <c r="S169" s="199"/>
      <c r="T169" s="199"/>
      <c r="U169" s="199"/>
      <c r="V169" s="199"/>
      <c r="W169" s="199"/>
      <c r="X169" s="199"/>
      <c r="Y169" s="199"/>
      <c r="Z169" s="199"/>
      <c r="AA169" s="199"/>
      <c r="AB169" s="199"/>
      <c r="AC169" s="199"/>
      <c r="AD169" s="199"/>
      <c r="AE169" s="199"/>
      <c r="AF169" s="199"/>
      <c r="AG169" s="199"/>
      <c r="AH169" s="199"/>
      <c r="AI169" s="199"/>
      <c r="AJ169" s="199"/>
      <c r="AK169" s="199"/>
      <c r="AL169" s="199"/>
      <c r="AM169" s="199"/>
      <c r="AN169" s="199"/>
    </row>
    <row r="170" spans="1:43" s="120" customFormat="1" ht="25.05" customHeight="1">
      <c r="A170" s="615" t="str">
        <f>IF('(イ)-③入力表'!$AF$3="","令和　　　年　　　月　　　日",'(イ)-③入力表'!$AF$3)</f>
        <v>　　　年　　　月　　　日</v>
      </c>
      <c r="B170" s="615"/>
      <c r="C170" s="615"/>
      <c r="D170" s="615"/>
      <c r="E170" s="615"/>
      <c r="F170" s="615"/>
      <c r="G170" s="615"/>
      <c r="H170" s="615"/>
      <c r="I170" s="615"/>
      <c r="J170" s="615"/>
      <c r="K170" s="615"/>
      <c r="L170" s="615"/>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row>
    <row r="171" spans="1:43" s="120" customFormat="1" ht="25.05" customHeight="1">
      <c r="A171" s="118"/>
      <c r="B171" s="118"/>
      <c r="C171" s="118" t="s">
        <v>184</v>
      </c>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row>
    <row r="172" spans="1:43" s="120" customFormat="1" ht="25.05" customHeight="1">
      <c r="A172" s="118"/>
      <c r="B172" s="118"/>
      <c r="C172" s="118"/>
      <c r="D172" s="118"/>
      <c r="E172" s="118"/>
      <c r="F172" s="118"/>
      <c r="G172" s="118"/>
      <c r="H172" s="118"/>
      <c r="I172" s="118"/>
      <c r="J172" s="118"/>
      <c r="K172" s="118"/>
      <c r="L172" s="118"/>
      <c r="M172" s="118"/>
      <c r="N172" s="118"/>
      <c r="O172" s="118"/>
      <c r="P172" s="118"/>
      <c r="Q172" s="800" t="s">
        <v>43</v>
      </c>
      <c r="R172" s="800"/>
      <c r="S172" s="800"/>
      <c r="T172" s="800"/>
      <c r="U172" s="800"/>
      <c r="V172" s="614" t="str">
        <f>IF('(イ)-③入力表'!$D$6="","",'(イ)-③入力表'!$D$6)</f>
        <v/>
      </c>
      <c r="W172" s="614"/>
      <c r="X172" s="614"/>
      <c r="Y172" s="614"/>
      <c r="Z172" s="614"/>
      <c r="AA172" s="614"/>
      <c r="AB172" s="614"/>
      <c r="AC172" s="614"/>
      <c r="AD172" s="614"/>
      <c r="AE172" s="614"/>
      <c r="AF172" s="614"/>
      <c r="AG172" s="614"/>
      <c r="AH172" s="614"/>
      <c r="AI172" s="614"/>
      <c r="AJ172" s="614"/>
      <c r="AK172" s="614"/>
      <c r="AL172" s="614"/>
      <c r="AM172" s="614"/>
      <c r="AN172" s="614"/>
    </row>
    <row r="173" spans="1:43" s="120" customFormat="1" ht="25.05" customHeight="1">
      <c r="A173" s="118"/>
      <c r="B173" s="118"/>
      <c r="C173" s="118"/>
      <c r="D173" s="118"/>
      <c r="E173" s="118"/>
      <c r="F173" s="118"/>
      <c r="G173" s="118"/>
      <c r="H173" s="118"/>
      <c r="I173" s="118"/>
      <c r="J173" s="118"/>
      <c r="K173" s="118"/>
      <c r="L173" s="118"/>
      <c r="M173" s="118"/>
      <c r="N173" s="118"/>
      <c r="O173" s="118"/>
      <c r="P173" s="118"/>
      <c r="Q173" s="800" t="s">
        <v>44</v>
      </c>
      <c r="R173" s="800"/>
      <c r="S173" s="800"/>
      <c r="T173" s="800"/>
      <c r="U173" s="800"/>
      <c r="V173" s="614" t="str">
        <f>IF('(イ)-③入力表'!$D$7="","",'(イ)-③入力表'!$D$7)</f>
        <v/>
      </c>
      <c r="W173" s="614"/>
      <c r="X173" s="614"/>
      <c r="Y173" s="614"/>
      <c r="Z173" s="614"/>
      <c r="AA173" s="614"/>
      <c r="AB173" s="614"/>
      <c r="AC173" s="614"/>
      <c r="AD173" s="614"/>
      <c r="AE173" s="614"/>
      <c r="AF173" s="614"/>
      <c r="AG173" s="614"/>
      <c r="AH173" s="614"/>
      <c r="AI173" s="614"/>
      <c r="AJ173" s="614"/>
      <c r="AK173" s="614"/>
      <c r="AL173" s="614"/>
      <c r="AM173" s="614"/>
      <c r="AN173" s="614"/>
    </row>
    <row r="174" spans="1:43" s="120" customFormat="1" ht="25.05" customHeight="1">
      <c r="A174" s="118"/>
      <c r="B174" s="118"/>
      <c r="C174" s="118"/>
      <c r="D174" s="118"/>
      <c r="E174" s="118"/>
      <c r="F174" s="118"/>
      <c r="G174" s="118"/>
      <c r="H174" s="118"/>
      <c r="I174" s="118"/>
      <c r="J174" s="118"/>
      <c r="K174" s="118"/>
      <c r="L174" s="118"/>
      <c r="M174" s="118"/>
      <c r="N174" s="118"/>
      <c r="O174" s="118"/>
      <c r="P174" s="118"/>
      <c r="Q174" s="800" t="s">
        <v>45</v>
      </c>
      <c r="R174" s="800"/>
      <c r="S174" s="800"/>
      <c r="T174" s="800"/>
      <c r="U174" s="800"/>
      <c r="V174" s="614" t="str">
        <f>IF('(イ)-③入力表'!$D$8="","",'(イ)-③入力表'!$D$8)</f>
        <v/>
      </c>
      <c r="W174" s="614"/>
      <c r="X174" s="614"/>
      <c r="Y174" s="614"/>
      <c r="Z174" s="614"/>
      <c r="AA174" s="614"/>
      <c r="AB174" s="614"/>
      <c r="AC174" s="614"/>
      <c r="AD174" s="614"/>
      <c r="AE174" s="614"/>
      <c r="AF174" s="614"/>
      <c r="AG174" s="614"/>
      <c r="AH174" s="614"/>
      <c r="AI174" s="614"/>
      <c r="AJ174" s="614"/>
      <c r="AK174" s="614"/>
      <c r="AL174" s="614"/>
      <c r="AM174" s="614"/>
      <c r="AN174" s="614"/>
    </row>
    <row r="175" spans="1:43" s="120" customFormat="1" ht="25.05" customHeight="1">
      <c r="A175" s="118"/>
      <c r="B175" s="118"/>
      <c r="C175" s="118"/>
      <c r="D175" s="118"/>
      <c r="E175" s="118"/>
      <c r="F175" s="118"/>
      <c r="G175" s="118"/>
      <c r="H175" s="118"/>
      <c r="I175" s="118"/>
      <c r="J175" s="118"/>
      <c r="K175" s="118"/>
      <c r="L175" s="118"/>
      <c r="M175" s="118"/>
      <c r="N175" s="118"/>
      <c r="O175" s="118"/>
      <c r="P175" s="118"/>
      <c r="Q175" s="800" t="s">
        <v>46</v>
      </c>
      <c r="R175" s="800"/>
      <c r="S175" s="800"/>
      <c r="T175" s="800"/>
      <c r="U175" s="800"/>
      <c r="V175" s="614" t="str">
        <f>IF('(イ)-③入力表'!$D$9="","",'(イ)-③入力表'!$D$9)</f>
        <v/>
      </c>
      <c r="W175" s="614"/>
      <c r="X175" s="614"/>
      <c r="Y175" s="614"/>
      <c r="Z175" s="614"/>
      <c r="AA175" s="614"/>
      <c r="AB175" s="614"/>
      <c r="AC175" s="614"/>
      <c r="AD175" s="614"/>
      <c r="AE175" s="614"/>
      <c r="AF175" s="614"/>
      <c r="AG175" s="614"/>
      <c r="AH175" s="614"/>
      <c r="AI175" s="614"/>
      <c r="AJ175" s="614"/>
      <c r="AK175" s="614"/>
      <c r="AL175" s="614"/>
      <c r="AM175" s="614"/>
      <c r="AN175" s="614"/>
    </row>
    <row r="176" spans="1:43" s="120" customFormat="1" ht="25.05" customHeight="1">
      <c r="A176" s="118"/>
      <c r="B176" s="118"/>
      <c r="C176" s="118"/>
      <c r="D176" s="118"/>
      <c r="E176" s="118"/>
      <c r="F176" s="118"/>
      <c r="G176" s="118"/>
      <c r="H176" s="118"/>
      <c r="I176" s="118"/>
      <c r="J176" s="118"/>
      <c r="K176" s="118"/>
      <c r="L176" s="118"/>
      <c r="M176" s="118"/>
      <c r="N176" s="118"/>
      <c r="O176" s="118"/>
      <c r="P176" s="118"/>
      <c r="Q176" s="800" t="s">
        <v>47</v>
      </c>
      <c r="R176" s="800"/>
      <c r="S176" s="800"/>
      <c r="T176" s="800"/>
      <c r="U176" s="800"/>
      <c r="V176" s="614" t="str">
        <f>IF('(イ)-③入力表'!$D$10="","",'(イ)-③入力表'!$D$10)</f>
        <v/>
      </c>
      <c r="W176" s="614"/>
      <c r="X176" s="614"/>
      <c r="Y176" s="614"/>
      <c r="Z176" s="614"/>
      <c r="AA176" s="614"/>
      <c r="AB176" s="614"/>
      <c r="AC176" s="614"/>
      <c r="AD176" s="614"/>
      <c r="AE176" s="614"/>
      <c r="AF176" s="614"/>
      <c r="AG176" s="614"/>
      <c r="AH176" s="614"/>
      <c r="AI176" s="614"/>
      <c r="AJ176" s="614"/>
      <c r="AK176" s="614"/>
      <c r="AL176" s="614"/>
      <c r="AM176" s="614"/>
      <c r="AN176" s="614"/>
    </row>
    <row r="177" spans="1:41" s="120" customFormat="1" ht="25.05" customHeight="1">
      <c r="A177" s="118"/>
      <c r="B177" s="118"/>
      <c r="C177" s="118"/>
      <c r="D177" s="118"/>
      <c r="E177" s="118"/>
      <c r="F177" s="118"/>
      <c r="G177" s="118"/>
      <c r="H177" s="118"/>
      <c r="I177" s="118"/>
      <c r="J177" s="118"/>
      <c r="K177" s="118"/>
      <c r="L177" s="118"/>
      <c r="M177" s="118"/>
      <c r="N177" s="118"/>
      <c r="O177" s="118"/>
      <c r="P177" s="118"/>
      <c r="Q177" s="800" t="s">
        <v>46</v>
      </c>
      <c r="R177" s="800"/>
      <c r="S177" s="800"/>
      <c r="T177" s="800"/>
      <c r="U177" s="800"/>
      <c r="V177" s="614" t="str">
        <f>IF('(イ)-③入力表'!$D$11="","",'(イ)-③入力表'!$D$11)</f>
        <v/>
      </c>
      <c r="W177" s="614"/>
      <c r="X177" s="614"/>
      <c r="Y177" s="614"/>
      <c r="Z177" s="614"/>
      <c r="AA177" s="614"/>
      <c r="AB177" s="614"/>
      <c r="AC177" s="614"/>
      <c r="AD177" s="614"/>
      <c r="AE177" s="614"/>
      <c r="AF177" s="614"/>
      <c r="AG177" s="614"/>
      <c r="AH177" s="614"/>
      <c r="AI177" s="614"/>
      <c r="AJ177" s="614"/>
      <c r="AK177" s="614"/>
      <c r="AL177" s="614"/>
      <c r="AM177" s="614"/>
      <c r="AN177" s="614"/>
    </row>
    <row r="178" spans="1:41" s="112" customFormat="1" ht="15" customHeight="1">
      <c r="AO178" s="200" t="s">
        <v>345</v>
      </c>
    </row>
    <row r="179" spans="1:41" s="112" customFormat="1" ht="6" customHeight="1"/>
    <row r="180" spans="1:41" s="112" customFormat="1" ht="30" customHeight="1">
      <c r="A180" s="794" t="s">
        <v>177</v>
      </c>
      <c r="B180" s="795"/>
      <c r="C180" s="795"/>
      <c r="D180" s="795"/>
      <c r="E180" s="795"/>
      <c r="F180" s="795"/>
      <c r="G180" s="795"/>
      <c r="H180" s="795"/>
      <c r="I180" s="795"/>
      <c r="J180" s="795"/>
      <c r="K180" s="795"/>
      <c r="L180" s="795"/>
      <c r="M180" s="795"/>
      <c r="N180" s="795"/>
      <c r="O180" s="795"/>
      <c r="P180" s="795"/>
      <c r="Q180" s="795"/>
      <c r="R180" s="795"/>
      <c r="S180" s="795"/>
      <c r="T180" s="795"/>
      <c r="U180" s="795"/>
      <c r="V180" s="795"/>
      <c r="W180" s="795"/>
      <c r="X180" s="795"/>
      <c r="Y180" s="795"/>
      <c r="Z180" s="795"/>
      <c r="AA180" s="795"/>
      <c r="AB180" s="795"/>
      <c r="AC180" s="795"/>
      <c r="AD180" s="795"/>
      <c r="AE180" s="795"/>
      <c r="AF180" s="795"/>
      <c r="AG180" s="795"/>
      <c r="AH180" s="795"/>
      <c r="AI180" s="795"/>
      <c r="AJ180" s="795"/>
      <c r="AK180" s="795"/>
      <c r="AL180" s="795"/>
      <c r="AM180" s="795"/>
      <c r="AN180" s="795"/>
      <c r="AO180" s="795"/>
    </row>
    <row r="181" spans="1:41" s="112" customFormat="1" ht="15" customHeight="1"/>
    <row r="182" spans="1:41" s="112" customFormat="1" ht="15" customHeight="1">
      <c r="A182" s="186" t="s">
        <v>288</v>
      </c>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205"/>
    </row>
    <row r="183" spans="1:41" s="112" customFormat="1" ht="19.95" customHeight="1">
      <c r="A183" s="796" t="s">
        <v>178</v>
      </c>
      <c r="B183" s="797"/>
      <c r="C183" s="797"/>
      <c r="D183" s="797"/>
      <c r="E183" s="797"/>
      <c r="F183" s="797"/>
      <c r="G183" s="790" t="s">
        <v>289</v>
      </c>
      <c r="H183" s="791"/>
      <c r="I183" s="791"/>
      <c r="J183" s="791"/>
      <c r="K183" s="791"/>
      <c r="L183" s="791"/>
      <c r="M183" s="792"/>
      <c r="N183" s="793" t="s">
        <v>296</v>
      </c>
      <c r="O183" s="791"/>
      <c r="P183" s="791"/>
      <c r="Q183" s="791"/>
      <c r="R183" s="791"/>
      <c r="S183" s="791"/>
      <c r="T183" s="792"/>
      <c r="U183" s="793" t="s">
        <v>295</v>
      </c>
      <c r="V183" s="791"/>
      <c r="W183" s="791"/>
      <c r="X183" s="791"/>
      <c r="Y183" s="791"/>
      <c r="Z183" s="791"/>
      <c r="AA183" s="792"/>
      <c r="AB183" s="793" t="s">
        <v>294</v>
      </c>
      <c r="AC183" s="791"/>
      <c r="AD183" s="791"/>
      <c r="AE183" s="791"/>
      <c r="AF183" s="791"/>
      <c r="AG183" s="791"/>
      <c r="AH183" s="792"/>
      <c r="AI183" s="804" t="s">
        <v>290</v>
      </c>
      <c r="AJ183" s="805"/>
      <c r="AK183" s="805"/>
      <c r="AL183" s="805"/>
      <c r="AM183" s="805"/>
      <c r="AN183" s="806"/>
    </row>
    <row r="184" spans="1:41" ht="30" customHeight="1">
      <c r="A184" s="798"/>
      <c r="B184" s="799"/>
      <c r="C184" s="799"/>
      <c r="D184" s="799"/>
      <c r="E184" s="799"/>
      <c r="F184" s="799"/>
      <c r="G184" s="801" t="str">
        <f>IF('(イ)-③入力表'!$C$16="","",'(イ)-③入力表'!$C$16)</f>
        <v/>
      </c>
      <c r="H184" s="802"/>
      <c r="I184" s="802"/>
      <c r="J184" s="802"/>
      <c r="K184" s="802"/>
      <c r="L184" s="802"/>
      <c r="M184" s="803"/>
      <c r="N184" s="801" t="str">
        <f>IF('(イ)-③入力表'!$D$16="","",'(イ)-③入力表'!$D$16)</f>
        <v/>
      </c>
      <c r="O184" s="802"/>
      <c r="P184" s="802"/>
      <c r="Q184" s="802"/>
      <c r="R184" s="802"/>
      <c r="S184" s="802"/>
      <c r="T184" s="803"/>
      <c r="U184" s="801" t="str">
        <f>IF('(イ)-③入力表'!$E$16="","",'(イ)-③入力表'!$E$16)</f>
        <v/>
      </c>
      <c r="V184" s="802"/>
      <c r="W184" s="802"/>
      <c r="X184" s="802"/>
      <c r="Y184" s="802"/>
      <c r="Z184" s="802"/>
      <c r="AA184" s="803"/>
      <c r="AB184" s="801" t="str">
        <f>IF('(イ)-③入力表'!$F$16="","",'(イ)-③入力表'!$F$16)</f>
        <v/>
      </c>
      <c r="AC184" s="802"/>
      <c r="AD184" s="802"/>
      <c r="AE184" s="802"/>
      <c r="AF184" s="802"/>
      <c r="AG184" s="802"/>
      <c r="AH184" s="803"/>
      <c r="AI184" s="807"/>
      <c r="AJ184" s="808"/>
      <c r="AK184" s="808"/>
      <c r="AL184" s="808"/>
      <c r="AM184" s="808"/>
      <c r="AN184" s="809"/>
      <c r="AO184" s="112"/>
    </row>
    <row r="185" spans="1:41" ht="30" customHeight="1">
      <c r="A185" s="784" t="str">
        <f>IF('(イ)-③入力表'!$B$31="","　　　　年　　　月",'(イ)-③入力表'!$B$31)</f>
        <v>　　　　年　　　月</v>
      </c>
      <c r="B185" s="785"/>
      <c r="C185" s="785"/>
      <c r="D185" s="785"/>
      <c r="E185" s="785"/>
      <c r="F185" s="786"/>
      <c r="G185" s="772" t="str">
        <f>IF('(イ)-③入力表'!$C$31="","",'(イ)-③入力表'!$C$31)</f>
        <v/>
      </c>
      <c r="H185" s="812"/>
      <c r="I185" s="812"/>
      <c r="J185" s="812"/>
      <c r="K185" s="812"/>
      <c r="L185" s="812"/>
      <c r="M185" s="378" t="s">
        <v>309</v>
      </c>
      <c r="N185" s="772" t="str">
        <f>IF('(イ)-③入力表'!$D$31="","",'(イ)-③入力表'!$D$31)</f>
        <v/>
      </c>
      <c r="O185" s="812"/>
      <c r="P185" s="812"/>
      <c r="Q185" s="812"/>
      <c r="R185" s="812"/>
      <c r="S185" s="812"/>
      <c r="T185" s="378" t="s">
        <v>309</v>
      </c>
      <c r="U185" s="772" t="str">
        <f>IF('(イ)-③入力表'!$E$31="","",'(イ)-③入力表'!$E$31)</f>
        <v/>
      </c>
      <c r="V185" s="812"/>
      <c r="W185" s="812"/>
      <c r="X185" s="812"/>
      <c r="Y185" s="812"/>
      <c r="Z185" s="812"/>
      <c r="AA185" s="378" t="s">
        <v>309</v>
      </c>
      <c r="AB185" s="772" t="str">
        <f>IF('(イ)-③入力表'!$F$31="","",'(イ)-③入力表'!$F$31)</f>
        <v/>
      </c>
      <c r="AC185" s="812"/>
      <c r="AD185" s="812"/>
      <c r="AE185" s="812"/>
      <c r="AF185" s="812"/>
      <c r="AG185" s="812"/>
      <c r="AH185" s="378" t="s">
        <v>309</v>
      </c>
      <c r="AI185" s="772" t="str">
        <f>IF(AND(G185="",N185="",U185="",AB185=""),"",SUM(G185,N185,U185,AB185))</f>
        <v/>
      </c>
      <c r="AJ185" s="814"/>
      <c r="AK185" s="814"/>
      <c r="AL185" s="814"/>
      <c r="AM185" s="814"/>
      <c r="AN185" s="379" t="s">
        <v>309</v>
      </c>
      <c r="AO185" s="112"/>
    </row>
    <row r="186" spans="1:41" ht="30" customHeight="1">
      <c r="A186" s="784" t="str">
        <f>IF('(イ)-③入力表'!$B$32="","　　　　年　　　月",'(イ)-③入力表'!$B$32)</f>
        <v>　　　　年　　　月</v>
      </c>
      <c r="B186" s="785"/>
      <c r="C186" s="785"/>
      <c r="D186" s="785"/>
      <c r="E186" s="785"/>
      <c r="F186" s="786"/>
      <c r="G186" s="772" t="str">
        <f>IF('(イ)-③入力表'!$C$32="","",'(イ)-③入力表'!$C$32)</f>
        <v/>
      </c>
      <c r="H186" s="812"/>
      <c r="I186" s="812"/>
      <c r="J186" s="812"/>
      <c r="K186" s="812"/>
      <c r="L186" s="812"/>
      <c r="M186" s="378" t="s">
        <v>309</v>
      </c>
      <c r="N186" s="772" t="str">
        <f>IF('(イ)-③入力表'!$D$32="","",'(イ)-③入力表'!$D$32)</f>
        <v/>
      </c>
      <c r="O186" s="812"/>
      <c r="P186" s="812"/>
      <c r="Q186" s="812"/>
      <c r="R186" s="812"/>
      <c r="S186" s="812"/>
      <c r="T186" s="378" t="s">
        <v>309</v>
      </c>
      <c r="U186" s="772" t="str">
        <f>IF('(イ)-③入力表'!$E$32="","",'(イ)-③入力表'!$E$32)</f>
        <v/>
      </c>
      <c r="V186" s="812"/>
      <c r="W186" s="812"/>
      <c r="X186" s="812"/>
      <c r="Y186" s="812"/>
      <c r="Z186" s="812"/>
      <c r="AA186" s="378" t="s">
        <v>309</v>
      </c>
      <c r="AB186" s="772" t="str">
        <f>IF('(イ)-③入力表'!$F$32="","",'(イ)-③入力表'!$F$32)</f>
        <v/>
      </c>
      <c r="AC186" s="812"/>
      <c r="AD186" s="812"/>
      <c r="AE186" s="812"/>
      <c r="AF186" s="812"/>
      <c r="AG186" s="812"/>
      <c r="AH186" s="378" t="s">
        <v>309</v>
      </c>
      <c r="AI186" s="772" t="str">
        <f>IF(AND(G186="",N186="",U186="",AB186=""),"",SUM(G186,N186,U186,AB186))</f>
        <v/>
      </c>
      <c r="AJ186" s="814"/>
      <c r="AK186" s="814"/>
      <c r="AL186" s="814"/>
      <c r="AM186" s="814"/>
      <c r="AN186" s="379" t="s">
        <v>309</v>
      </c>
      <c r="AO186" s="112"/>
    </row>
    <row r="187" spans="1:41" ht="30" customHeight="1">
      <c r="A187" s="784" t="str">
        <f>IF('(イ)-③入力表'!$B$33="","　　　　年　　　月",'(イ)-③入力表'!$B$33)</f>
        <v>　　　　年　　　月</v>
      </c>
      <c r="B187" s="785"/>
      <c r="C187" s="785"/>
      <c r="D187" s="785"/>
      <c r="E187" s="785"/>
      <c r="F187" s="786"/>
      <c r="G187" s="772" t="str">
        <f>IF('(イ)-③入力表'!$C$33="","",'(イ)-③入力表'!$C$33)</f>
        <v/>
      </c>
      <c r="H187" s="812"/>
      <c r="I187" s="812"/>
      <c r="J187" s="812"/>
      <c r="K187" s="812"/>
      <c r="L187" s="812"/>
      <c r="M187" s="378" t="s">
        <v>309</v>
      </c>
      <c r="N187" s="772" t="str">
        <f>IF('(イ)-③入力表'!$D$33="","",'(イ)-③入力表'!$D$33)</f>
        <v/>
      </c>
      <c r="O187" s="812"/>
      <c r="P187" s="812"/>
      <c r="Q187" s="812"/>
      <c r="R187" s="812"/>
      <c r="S187" s="812"/>
      <c r="T187" s="378" t="s">
        <v>309</v>
      </c>
      <c r="U187" s="772" t="str">
        <f>IF('(イ)-③入力表'!$E$33="","",'(イ)-③入力表'!$E$33)</f>
        <v/>
      </c>
      <c r="V187" s="812"/>
      <c r="W187" s="812"/>
      <c r="X187" s="812"/>
      <c r="Y187" s="812"/>
      <c r="Z187" s="812"/>
      <c r="AA187" s="378" t="s">
        <v>309</v>
      </c>
      <c r="AB187" s="772" t="str">
        <f>IF('(イ)-③入力表'!$F$33="","",'(イ)-③入力表'!$F$33)</f>
        <v/>
      </c>
      <c r="AC187" s="812"/>
      <c r="AD187" s="812"/>
      <c r="AE187" s="812"/>
      <c r="AF187" s="812"/>
      <c r="AG187" s="812"/>
      <c r="AH187" s="378" t="s">
        <v>309</v>
      </c>
      <c r="AI187" s="772" t="str">
        <f>IF(AND(G187="",N187="",U187="",AB187=""),"",SUM(G187,N187,U187,AB187))</f>
        <v/>
      </c>
      <c r="AJ187" s="814"/>
      <c r="AK187" s="814"/>
      <c r="AL187" s="814"/>
      <c r="AM187" s="814"/>
      <c r="AN187" s="379" t="s">
        <v>309</v>
      </c>
      <c r="AO187" s="112"/>
    </row>
    <row r="188" spans="1:41" ht="19.95" customHeight="1">
      <c r="A188" s="787" t="s">
        <v>182</v>
      </c>
      <c r="B188" s="788"/>
      <c r="C188" s="788"/>
      <c r="D188" s="788"/>
      <c r="E188" s="788"/>
      <c r="F188" s="789"/>
      <c r="G188" s="810" t="str">
        <f>IF(SUM($G$185:$L$187)=0,"",SUM($G$185:$L$187))</f>
        <v/>
      </c>
      <c r="H188" s="811"/>
      <c r="I188" s="811"/>
      <c r="J188" s="811"/>
      <c r="K188" s="811"/>
      <c r="L188" s="811"/>
      <c r="M188" s="380" t="s">
        <v>309</v>
      </c>
      <c r="N188" s="810" t="str">
        <f>IF(SUM($N$185:$S$187)=0,"",SUM($N$185:$S$187))</f>
        <v/>
      </c>
      <c r="O188" s="811"/>
      <c r="P188" s="811"/>
      <c r="Q188" s="811"/>
      <c r="R188" s="811"/>
      <c r="S188" s="811"/>
      <c r="T188" s="380" t="s">
        <v>309</v>
      </c>
      <c r="U188" s="810" t="str">
        <f>IF(SUM($U$185:$Z$187)=0,"",SUM($U$185:$Z$187))</f>
        <v/>
      </c>
      <c r="V188" s="811"/>
      <c r="W188" s="811"/>
      <c r="X188" s="811"/>
      <c r="Y188" s="811"/>
      <c r="Z188" s="811"/>
      <c r="AA188" s="380" t="s">
        <v>309</v>
      </c>
      <c r="AB188" s="810" t="str">
        <f>IF(SUM($AB$185:$AG$187)=0,"",SUM($AB$185:$AG$187))</f>
        <v/>
      </c>
      <c r="AC188" s="811"/>
      <c r="AD188" s="811"/>
      <c r="AE188" s="811"/>
      <c r="AF188" s="811"/>
      <c r="AG188" s="811"/>
      <c r="AH188" s="380" t="s">
        <v>309</v>
      </c>
      <c r="AI188" s="810" t="str">
        <f>IF(SUM($AI$185:$AM$187)=0,"",SUM($AI$185:$AM$187))</f>
        <v/>
      </c>
      <c r="AJ188" s="815"/>
      <c r="AK188" s="815"/>
      <c r="AL188" s="815"/>
      <c r="AM188" s="815"/>
      <c r="AN188" s="380" t="s">
        <v>309</v>
      </c>
      <c r="AO188" s="112"/>
    </row>
    <row r="189" spans="1:41" ht="15" customHeight="1">
      <c r="A189" s="229"/>
      <c r="B189" s="230"/>
      <c r="C189" s="230"/>
      <c r="D189" s="230"/>
      <c r="E189" s="230"/>
      <c r="F189" s="231"/>
      <c r="G189" s="381"/>
      <c r="H189" s="382"/>
      <c r="I189" s="382"/>
      <c r="J189" s="382"/>
      <c r="K189" s="382"/>
      <c r="L189" s="382"/>
      <c r="M189" s="383"/>
      <c r="N189" s="381"/>
      <c r="O189" s="382"/>
      <c r="P189" s="382"/>
      <c r="Q189" s="382"/>
      <c r="R189" s="382"/>
      <c r="S189" s="382"/>
      <c r="T189" s="285" t="s">
        <v>297</v>
      </c>
      <c r="U189" s="381"/>
      <c r="V189" s="382"/>
      <c r="W189" s="382"/>
      <c r="X189" s="382"/>
      <c r="Y189" s="382"/>
      <c r="Z189" s="382"/>
      <c r="AA189" s="285" t="s">
        <v>297</v>
      </c>
      <c r="AB189" s="381"/>
      <c r="AC189" s="382"/>
      <c r="AD189" s="382"/>
      <c r="AE189" s="382"/>
      <c r="AF189" s="382"/>
      <c r="AG189" s="382"/>
      <c r="AH189" s="383"/>
      <c r="AI189" s="384"/>
      <c r="AJ189" s="382"/>
      <c r="AK189" s="382"/>
      <c r="AL189" s="382"/>
      <c r="AM189" s="382"/>
      <c r="AN189" s="286" t="s">
        <v>298</v>
      </c>
      <c r="AO189" s="112"/>
    </row>
    <row r="190" spans="1:41" ht="15" customHeight="1">
      <c r="A190" s="182"/>
      <c r="B190" s="206"/>
      <c r="C190" s="206"/>
      <c r="D190" s="206"/>
      <c r="E190" s="206"/>
      <c r="F190" s="206"/>
      <c r="G190" s="385"/>
      <c r="H190" s="385"/>
      <c r="I190" s="385"/>
      <c r="J190" s="385"/>
      <c r="K190" s="385"/>
      <c r="L190" s="385"/>
      <c r="M190" s="385"/>
      <c r="N190" s="385"/>
      <c r="O190" s="385"/>
      <c r="P190" s="385"/>
      <c r="Q190" s="385"/>
      <c r="R190" s="385"/>
      <c r="S190" s="385"/>
      <c r="T190" s="385"/>
      <c r="U190" s="386"/>
      <c r="V190" s="386"/>
      <c r="W190" s="386"/>
      <c r="X190" s="386"/>
      <c r="Y190" s="386"/>
      <c r="Z190" s="386"/>
      <c r="AA190" s="386"/>
      <c r="AB190" s="386"/>
      <c r="AC190" s="386"/>
      <c r="AD190" s="386"/>
      <c r="AE190" s="387"/>
      <c r="AF190" s="387"/>
      <c r="AG190" s="387"/>
      <c r="AH190" s="387"/>
      <c r="AI190" s="387"/>
      <c r="AJ190" s="387"/>
      <c r="AK190" s="387"/>
      <c r="AL190" s="387"/>
      <c r="AM190" s="387"/>
      <c r="AN190" s="387"/>
      <c r="AO190" s="112"/>
    </row>
    <row r="191" spans="1:41" s="112" customFormat="1" ht="15" customHeight="1">
      <c r="A191" s="27" t="s">
        <v>287</v>
      </c>
      <c r="G191" s="377"/>
      <c r="H191" s="377"/>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c r="AG191" s="377"/>
      <c r="AH191" s="377"/>
      <c r="AI191" s="377"/>
      <c r="AJ191" s="377"/>
      <c r="AK191" s="377"/>
      <c r="AL191" s="377"/>
      <c r="AM191" s="377"/>
      <c r="AN191" s="377"/>
    </row>
    <row r="192" spans="1:41" s="112" customFormat="1" ht="19.95" customHeight="1">
      <c r="A192" s="813" t="s">
        <v>299</v>
      </c>
      <c r="B192" s="797"/>
      <c r="C192" s="797"/>
      <c r="D192" s="797"/>
      <c r="E192" s="797"/>
      <c r="F192" s="797"/>
      <c r="G192" s="790" t="s">
        <v>289</v>
      </c>
      <c r="H192" s="791"/>
      <c r="I192" s="791"/>
      <c r="J192" s="791"/>
      <c r="K192" s="791"/>
      <c r="L192" s="791"/>
      <c r="M192" s="792"/>
      <c r="N192" s="793" t="s">
        <v>296</v>
      </c>
      <c r="O192" s="791"/>
      <c r="P192" s="791"/>
      <c r="Q192" s="791"/>
      <c r="R192" s="791"/>
      <c r="S192" s="791"/>
      <c r="T192" s="792"/>
      <c r="U192" s="793" t="s">
        <v>295</v>
      </c>
      <c r="V192" s="791"/>
      <c r="W192" s="791"/>
      <c r="X192" s="791"/>
      <c r="Y192" s="791"/>
      <c r="Z192" s="791"/>
      <c r="AA192" s="792"/>
      <c r="AB192" s="793" t="s">
        <v>294</v>
      </c>
      <c r="AC192" s="791"/>
      <c r="AD192" s="791"/>
      <c r="AE192" s="791"/>
      <c r="AF192" s="791"/>
      <c r="AG192" s="791"/>
      <c r="AH192" s="792"/>
      <c r="AI192" s="804" t="s">
        <v>290</v>
      </c>
      <c r="AJ192" s="805"/>
      <c r="AK192" s="805"/>
      <c r="AL192" s="805"/>
      <c r="AM192" s="805"/>
      <c r="AN192" s="806"/>
    </row>
    <row r="193" spans="1:43" ht="30" customHeight="1">
      <c r="A193" s="798"/>
      <c r="B193" s="799"/>
      <c r="C193" s="799"/>
      <c r="D193" s="799"/>
      <c r="E193" s="799"/>
      <c r="F193" s="799"/>
      <c r="G193" s="801" t="str">
        <f>IF('(イ)-③入力表'!$C$16="","",'(イ)-③入力表'!$C$16)</f>
        <v/>
      </c>
      <c r="H193" s="802"/>
      <c r="I193" s="802"/>
      <c r="J193" s="802"/>
      <c r="K193" s="802"/>
      <c r="L193" s="802"/>
      <c r="M193" s="803"/>
      <c r="N193" s="801" t="str">
        <f>IF('(イ)-③入力表'!$D$16="","",'(イ)-③入力表'!$D$16)</f>
        <v/>
      </c>
      <c r="O193" s="802"/>
      <c r="P193" s="802"/>
      <c r="Q193" s="802"/>
      <c r="R193" s="802"/>
      <c r="S193" s="802"/>
      <c r="T193" s="803"/>
      <c r="U193" s="801" t="str">
        <f>IF('(イ)-③入力表'!$E$16="","",'(イ)-③入力表'!$E$16)</f>
        <v/>
      </c>
      <c r="V193" s="802"/>
      <c r="W193" s="802"/>
      <c r="X193" s="802"/>
      <c r="Y193" s="802"/>
      <c r="Z193" s="802"/>
      <c r="AA193" s="803"/>
      <c r="AB193" s="801" t="str">
        <f>IF('(イ)-③入力表'!$F$16="","",'(イ)-③入力表'!$F$16)</f>
        <v/>
      </c>
      <c r="AC193" s="802"/>
      <c r="AD193" s="802"/>
      <c r="AE193" s="802"/>
      <c r="AF193" s="802"/>
      <c r="AG193" s="802"/>
      <c r="AH193" s="803"/>
      <c r="AI193" s="807"/>
      <c r="AJ193" s="808"/>
      <c r="AK193" s="808"/>
      <c r="AL193" s="808"/>
      <c r="AM193" s="808"/>
      <c r="AN193" s="809"/>
      <c r="AO193" s="112"/>
    </row>
    <row r="194" spans="1:43" ht="30" customHeight="1">
      <c r="A194" s="784" t="str">
        <f>IF('(イ)-③入力表'!$B$19="","　　　　年　　　月",'(イ)-③入力表'!$B$19)</f>
        <v>　　　　年　　　月</v>
      </c>
      <c r="B194" s="785"/>
      <c r="C194" s="785"/>
      <c r="D194" s="785"/>
      <c r="E194" s="785"/>
      <c r="F194" s="786"/>
      <c r="G194" s="772" t="str">
        <f>IF('(イ)-③入力表'!$C$19="","",'(イ)-③入力表'!$C$19)</f>
        <v/>
      </c>
      <c r="H194" s="812"/>
      <c r="I194" s="812"/>
      <c r="J194" s="812"/>
      <c r="K194" s="812"/>
      <c r="L194" s="812"/>
      <c r="M194" s="378" t="s">
        <v>309</v>
      </c>
      <c r="N194" s="772" t="str">
        <f>IF('(イ)-③入力表'!$D$19="","",'(イ)-③入力表'!$D$19)</f>
        <v/>
      </c>
      <c r="O194" s="812"/>
      <c r="P194" s="812"/>
      <c r="Q194" s="812"/>
      <c r="R194" s="812"/>
      <c r="S194" s="812"/>
      <c r="T194" s="378" t="s">
        <v>309</v>
      </c>
      <c r="U194" s="772" t="str">
        <f>IF('(イ)-③入力表'!$E$19="","",'(イ)-③入力表'!$E$19)</f>
        <v/>
      </c>
      <c r="V194" s="812"/>
      <c r="W194" s="812"/>
      <c r="X194" s="812"/>
      <c r="Y194" s="812"/>
      <c r="Z194" s="812"/>
      <c r="AA194" s="378" t="s">
        <v>309</v>
      </c>
      <c r="AB194" s="772" t="str">
        <f>IF('(イ)-③入力表'!$F$19="","",'(イ)-③入力表'!$F$19)</f>
        <v/>
      </c>
      <c r="AC194" s="812"/>
      <c r="AD194" s="812"/>
      <c r="AE194" s="812"/>
      <c r="AF194" s="812"/>
      <c r="AG194" s="812"/>
      <c r="AH194" s="378" t="s">
        <v>309</v>
      </c>
      <c r="AI194" s="772" t="str">
        <f>IF(AND(G194="",N194="",U194="",AB194=""),"",SUM(G194,N194,U194,AB194))</f>
        <v/>
      </c>
      <c r="AJ194" s="814"/>
      <c r="AK194" s="814"/>
      <c r="AL194" s="814"/>
      <c r="AM194" s="814"/>
      <c r="AN194" s="379" t="s">
        <v>309</v>
      </c>
      <c r="AO194" s="112"/>
    </row>
    <row r="195" spans="1:43" ht="30" customHeight="1">
      <c r="A195" s="784" t="str">
        <f>IF('(イ)-③入力表'!$B$20="","　　　　年　　　月",'(イ)-③入力表'!$B$20)</f>
        <v>　　　　年　　　月</v>
      </c>
      <c r="B195" s="785"/>
      <c r="C195" s="785"/>
      <c r="D195" s="785"/>
      <c r="E195" s="785"/>
      <c r="F195" s="786"/>
      <c r="G195" s="772" t="str">
        <f>IF('(イ)-③入力表'!$C$20="","",'(イ)-③入力表'!$C$20)</f>
        <v/>
      </c>
      <c r="H195" s="812"/>
      <c r="I195" s="812"/>
      <c r="J195" s="812"/>
      <c r="K195" s="812"/>
      <c r="L195" s="812"/>
      <c r="M195" s="378" t="s">
        <v>309</v>
      </c>
      <c r="N195" s="772" t="str">
        <f>IF('(イ)-③入力表'!$D$20="","",'(イ)-③入力表'!$D$20)</f>
        <v/>
      </c>
      <c r="O195" s="812"/>
      <c r="P195" s="812"/>
      <c r="Q195" s="812"/>
      <c r="R195" s="812"/>
      <c r="S195" s="812"/>
      <c r="T195" s="378" t="s">
        <v>309</v>
      </c>
      <c r="U195" s="772" t="str">
        <f>IF('(イ)-③入力表'!$E$20="","",'(イ)-③入力表'!$E$20)</f>
        <v/>
      </c>
      <c r="V195" s="812"/>
      <c r="W195" s="812"/>
      <c r="X195" s="812"/>
      <c r="Y195" s="812"/>
      <c r="Z195" s="812"/>
      <c r="AA195" s="378" t="s">
        <v>309</v>
      </c>
      <c r="AB195" s="772" t="str">
        <f>IF('(イ)-③入力表'!$F$20="","",'(イ)-③入力表'!$F$20)</f>
        <v/>
      </c>
      <c r="AC195" s="812"/>
      <c r="AD195" s="812"/>
      <c r="AE195" s="812"/>
      <c r="AF195" s="812"/>
      <c r="AG195" s="812"/>
      <c r="AH195" s="378" t="s">
        <v>309</v>
      </c>
      <c r="AI195" s="772" t="str">
        <f>IF(AND(G195="",N195="",U195="",AB195=""),"",SUM(G195,N195,U195,AB195))</f>
        <v/>
      </c>
      <c r="AJ195" s="814"/>
      <c r="AK195" s="814"/>
      <c r="AL195" s="814"/>
      <c r="AM195" s="814"/>
      <c r="AN195" s="379" t="s">
        <v>309</v>
      </c>
      <c r="AO195" s="112"/>
    </row>
    <row r="196" spans="1:43" ht="30" customHeight="1">
      <c r="A196" s="784" t="str">
        <f>IF('(イ)-③入力表'!$B$21="","　　　　年　　　月",'(イ)-③入力表'!$B$21)</f>
        <v>　　　　年　　　月</v>
      </c>
      <c r="B196" s="785"/>
      <c r="C196" s="785"/>
      <c r="D196" s="785"/>
      <c r="E196" s="785"/>
      <c r="F196" s="786"/>
      <c r="G196" s="772" t="str">
        <f>IF('(イ)-③入力表'!$C$21="","",'(イ)-③入力表'!$C$21)</f>
        <v/>
      </c>
      <c r="H196" s="812"/>
      <c r="I196" s="812"/>
      <c r="J196" s="812"/>
      <c r="K196" s="812"/>
      <c r="L196" s="812"/>
      <c r="M196" s="378" t="s">
        <v>309</v>
      </c>
      <c r="N196" s="772" t="str">
        <f>IF('(イ)-③入力表'!$D$21="","",'(イ)-③入力表'!$D$21)</f>
        <v/>
      </c>
      <c r="O196" s="812"/>
      <c r="P196" s="812"/>
      <c r="Q196" s="812"/>
      <c r="R196" s="812"/>
      <c r="S196" s="812"/>
      <c r="T196" s="378" t="s">
        <v>309</v>
      </c>
      <c r="U196" s="772" t="str">
        <f>IF('(イ)-③入力表'!$E$21="","",'(イ)-③入力表'!$E$21)</f>
        <v/>
      </c>
      <c r="V196" s="812"/>
      <c r="W196" s="812"/>
      <c r="X196" s="812"/>
      <c r="Y196" s="812"/>
      <c r="Z196" s="812"/>
      <c r="AA196" s="378" t="s">
        <v>309</v>
      </c>
      <c r="AB196" s="772" t="str">
        <f>IF('(イ)-③入力表'!$F$21="","",'(イ)-③入力表'!$F$21)</f>
        <v/>
      </c>
      <c r="AC196" s="812"/>
      <c r="AD196" s="812"/>
      <c r="AE196" s="812"/>
      <c r="AF196" s="812"/>
      <c r="AG196" s="812"/>
      <c r="AH196" s="378" t="s">
        <v>309</v>
      </c>
      <c r="AI196" s="772" t="str">
        <f>IF(AND(G196="",N196="",U196="",AB196=""),"",SUM(G196,N196,U196,AB196))</f>
        <v/>
      </c>
      <c r="AJ196" s="814"/>
      <c r="AK196" s="814"/>
      <c r="AL196" s="814"/>
      <c r="AM196" s="814"/>
      <c r="AN196" s="379" t="s">
        <v>309</v>
      </c>
      <c r="AO196" s="112"/>
    </row>
    <row r="197" spans="1:43" ht="19.95" customHeight="1">
      <c r="A197" s="787" t="s">
        <v>182</v>
      </c>
      <c r="B197" s="788"/>
      <c r="C197" s="788"/>
      <c r="D197" s="788"/>
      <c r="E197" s="788"/>
      <c r="F197" s="789"/>
      <c r="G197" s="810" t="str">
        <f>IF(SUM($G$194:$L$196)=0,"",SUM($G$194:$L$196))</f>
        <v/>
      </c>
      <c r="H197" s="811"/>
      <c r="I197" s="811"/>
      <c r="J197" s="811"/>
      <c r="K197" s="811"/>
      <c r="L197" s="811"/>
      <c r="M197" s="380" t="s">
        <v>309</v>
      </c>
      <c r="N197" s="810" t="str">
        <f>IF(SUM($N$194:$S$196)=0,"",SUM($N$194:$S$196))</f>
        <v/>
      </c>
      <c r="O197" s="811"/>
      <c r="P197" s="811"/>
      <c r="Q197" s="811"/>
      <c r="R197" s="811"/>
      <c r="S197" s="811"/>
      <c r="T197" s="380" t="s">
        <v>309</v>
      </c>
      <c r="U197" s="810" t="str">
        <f>IF(SUM($U$194:$Z$196)=0,"",SUM($U$194:$Z$196))</f>
        <v/>
      </c>
      <c r="V197" s="811"/>
      <c r="W197" s="811"/>
      <c r="X197" s="811"/>
      <c r="Y197" s="811"/>
      <c r="Z197" s="811"/>
      <c r="AA197" s="380" t="s">
        <v>309</v>
      </c>
      <c r="AB197" s="810" t="str">
        <f>IF(SUM($AB$194:$AG$196)=0,"",SUM($AB$194:$AG$196))</f>
        <v/>
      </c>
      <c r="AC197" s="811"/>
      <c r="AD197" s="811"/>
      <c r="AE197" s="811"/>
      <c r="AF197" s="811"/>
      <c r="AG197" s="811"/>
      <c r="AH197" s="380" t="s">
        <v>309</v>
      </c>
      <c r="AI197" s="810" t="str">
        <f>IF(SUM($AI$194:$AM$196)=0,"",SUM($AI$194:$AM$196))</f>
        <v/>
      </c>
      <c r="AJ197" s="815"/>
      <c r="AK197" s="815"/>
      <c r="AL197" s="815"/>
      <c r="AM197" s="815"/>
      <c r="AN197" s="380" t="s">
        <v>309</v>
      </c>
      <c r="AO197" s="112"/>
    </row>
    <row r="198" spans="1:43" ht="15" customHeight="1">
      <c r="A198" s="229"/>
      <c r="B198" s="230"/>
      <c r="C198" s="230"/>
      <c r="D198" s="230"/>
      <c r="E198" s="230"/>
      <c r="F198" s="231"/>
      <c r="G198" s="381"/>
      <c r="H198" s="382"/>
      <c r="I198" s="382"/>
      <c r="J198" s="382"/>
      <c r="K198" s="382"/>
      <c r="L198" s="382"/>
      <c r="M198" s="383"/>
      <c r="N198" s="381"/>
      <c r="O198" s="382"/>
      <c r="P198" s="382"/>
      <c r="Q198" s="382"/>
      <c r="R198" s="382"/>
      <c r="S198" s="382"/>
      <c r="T198" s="285" t="s">
        <v>300</v>
      </c>
      <c r="U198" s="381"/>
      <c r="V198" s="382"/>
      <c r="W198" s="382"/>
      <c r="X198" s="382"/>
      <c r="Y198" s="382"/>
      <c r="Z198" s="382"/>
      <c r="AA198" s="285" t="s">
        <v>300</v>
      </c>
      <c r="AB198" s="381"/>
      <c r="AC198" s="382"/>
      <c r="AD198" s="382"/>
      <c r="AE198" s="382"/>
      <c r="AF198" s="382"/>
      <c r="AG198" s="382"/>
      <c r="AH198" s="383"/>
      <c r="AI198" s="384"/>
      <c r="AJ198" s="382"/>
      <c r="AK198" s="382"/>
      <c r="AL198" s="382"/>
      <c r="AM198" s="382"/>
      <c r="AN198" s="286" t="s">
        <v>301</v>
      </c>
      <c r="AO198" s="112"/>
    </row>
    <row r="199" spans="1:43" ht="19.95" customHeight="1">
      <c r="A199" s="207"/>
      <c r="B199" s="207"/>
      <c r="C199" s="207"/>
      <c r="D199" s="207"/>
      <c r="E199" s="207"/>
      <c r="F199" s="207"/>
      <c r="G199" s="388"/>
      <c r="H199" s="389"/>
      <c r="I199" s="389"/>
      <c r="J199" s="389"/>
      <c r="K199" s="389"/>
      <c r="L199" s="389"/>
      <c r="M199" s="389"/>
      <c r="N199" s="388"/>
      <c r="O199" s="389"/>
      <c r="P199" s="389"/>
      <c r="Q199" s="389"/>
      <c r="R199" s="389"/>
      <c r="S199" s="389"/>
      <c r="T199" s="389"/>
      <c r="U199" s="388"/>
      <c r="V199" s="389"/>
      <c r="W199" s="389"/>
      <c r="X199" s="389"/>
      <c r="Y199" s="389"/>
      <c r="Z199" s="389"/>
      <c r="AA199" s="389"/>
      <c r="AB199" s="388"/>
      <c r="AC199" s="389"/>
      <c r="AD199" s="389"/>
      <c r="AE199" s="389"/>
      <c r="AF199" s="389"/>
      <c r="AG199" s="389"/>
      <c r="AH199" s="389"/>
      <c r="AI199" s="390"/>
      <c r="AJ199" s="390"/>
      <c r="AK199" s="390"/>
      <c r="AL199" s="390"/>
      <c r="AM199" s="390"/>
      <c r="AN199" s="390"/>
      <c r="AO199" s="112"/>
    </row>
    <row r="200" spans="1:43" ht="19.95" customHeight="1" thickBot="1">
      <c r="A200" s="210" t="s">
        <v>302</v>
      </c>
      <c r="B200" s="207"/>
      <c r="C200" s="207"/>
      <c r="D200" s="207"/>
      <c r="E200" s="207"/>
      <c r="F200" s="207"/>
      <c r="G200" s="208"/>
      <c r="H200" s="207"/>
      <c r="I200" s="207"/>
      <c r="J200" s="207"/>
      <c r="K200" s="207"/>
      <c r="L200" s="207"/>
      <c r="M200" s="207"/>
      <c r="N200" s="208"/>
      <c r="O200" s="207"/>
      <c r="P200" s="207"/>
      <c r="Q200" s="207"/>
      <c r="R200" s="207"/>
      <c r="S200" s="207"/>
      <c r="T200" s="207"/>
      <c r="U200" s="208"/>
      <c r="V200" s="207"/>
      <c r="W200" s="207"/>
      <c r="X200" s="207"/>
      <c r="Y200" s="207"/>
      <c r="Z200" s="207"/>
      <c r="AA200" s="207"/>
      <c r="AB200" s="208"/>
      <c r="AC200" s="207"/>
      <c r="AD200" s="207"/>
      <c r="AE200" s="207"/>
      <c r="AF200" s="207"/>
      <c r="AG200" s="207"/>
      <c r="AH200" s="207"/>
      <c r="AI200" s="209"/>
      <c r="AJ200" s="209"/>
      <c r="AK200" s="209"/>
      <c r="AL200" s="209"/>
      <c r="AM200" s="209"/>
      <c r="AN200" s="209"/>
      <c r="AO200" s="112"/>
    </row>
    <row r="201" spans="1:43" ht="30" customHeight="1" thickBot="1">
      <c r="A201" s="377"/>
      <c r="B201" s="377"/>
      <c r="C201" s="377"/>
      <c r="D201" s="377"/>
      <c r="E201" s="377"/>
      <c r="F201" s="779" t="s">
        <v>303</v>
      </c>
      <c r="G201" s="780"/>
      <c r="H201" s="780"/>
      <c r="I201" s="780"/>
      <c r="J201" s="780"/>
      <c r="K201" s="780"/>
      <c r="L201" s="780"/>
      <c r="M201" s="780"/>
      <c r="N201" s="780"/>
      <c r="O201" s="780"/>
      <c r="P201" s="780"/>
      <c r="Q201" s="780"/>
      <c r="R201" s="780"/>
      <c r="S201" s="780"/>
      <c r="T201" s="780"/>
      <c r="U201" s="781" t="str">
        <f>IF(AND($N$197="",$N$188=""),"",ROUNDDOWN((SUM($N$197,$U$197)-SUM($N$188,$U$188))/$AI$197*100,1))</f>
        <v/>
      </c>
      <c r="V201" s="782"/>
      <c r="W201" s="782"/>
      <c r="X201" s="782"/>
      <c r="Y201" s="783"/>
      <c r="Z201" s="377" t="s">
        <v>186</v>
      </c>
      <c r="AA201" s="377"/>
      <c r="AB201" s="377"/>
      <c r="AC201" s="377"/>
      <c r="AD201" s="377"/>
      <c r="AE201" s="377"/>
      <c r="AF201" s="377"/>
      <c r="AG201" s="377"/>
      <c r="AH201" s="377"/>
      <c r="AI201" s="377"/>
      <c r="AJ201" s="377"/>
      <c r="AK201" s="377"/>
      <c r="AL201" s="377"/>
      <c r="AM201" s="377"/>
      <c r="AN201" s="377"/>
      <c r="AO201" s="112"/>
      <c r="AQ201" s="71" t="str">
        <f>IF(SUM($N$188,$U$188)&gt;SUM($N$197,$U$197),"※認定不可、売上高が前年同期に比べ増加しています！",IF($U$201&lt;5,"※認定不可、売上高が前年同期間に比べ5%以上減少していません！",""))</f>
        <v/>
      </c>
    </row>
    <row r="202" spans="1:43" ht="15" customHeight="1">
      <c r="A202" s="377"/>
      <c r="B202" s="377"/>
      <c r="C202" s="377"/>
      <c r="D202" s="377"/>
      <c r="E202" s="377"/>
      <c r="F202" s="391"/>
      <c r="G202" s="392"/>
      <c r="H202" s="392"/>
      <c r="I202" s="392"/>
      <c r="J202" s="392"/>
      <c r="K202" s="392"/>
      <c r="L202" s="392"/>
      <c r="M202" s="392"/>
      <c r="N202" s="392"/>
      <c r="O202" s="392"/>
      <c r="P202" s="392"/>
      <c r="Q202" s="392"/>
      <c r="R202" s="392"/>
      <c r="S202" s="392"/>
      <c r="T202" s="204" t="s">
        <v>236</v>
      </c>
      <c r="U202" s="140"/>
      <c r="V202" s="385"/>
      <c r="W202" s="385"/>
      <c r="X202" s="385"/>
      <c r="Y202" s="385"/>
      <c r="Z202" s="377"/>
      <c r="AA202" s="377"/>
      <c r="AB202" s="377"/>
      <c r="AC202" s="377"/>
      <c r="AD202" s="377"/>
      <c r="AE202" s="377"/>
      <c r="AF202" s="377"/>
      <c r="AG202" s="377"/>
      <c r="AH202" s="377"/>
      <c r="AI202" s="377"/>
      <c r="AJ202" s="377"/>
      <c r="AK202" s="377"/>
      <c r="AL202" s="377"/>
      <c r="AM202" s="377"/>
      <c r="AN202" s="377"/>
      <c r="AO202" s="112"/>
      <c r="AQ202" s="7"/>
    </row>
    <row r="203" spans="1:43" ht="15" customHeight="1">
      <c r="A203" s="377"/>
      <c r="B203" s="377"/>
      <c r="C203" s="377"/>
      <c r="D203" s="377"/>
      <c r="E203" s="377"/>
      <c r="F203" s="391"/>
      <c r="G203" s="392"/>
      <c r="H203" s="392"/>
      <c r="I203" s="392"/>
      <c r="J203" s="392"/>
      <c r="K203" s="392"/>
      <c r="L203" s="392"/>
      <c r="M203" s="392"/>
      <c r="N203" s="392"/>
      <c r="O203" s="392"/>
      <c r="P203" s="392"/>
      <c r="Q203" s="392"/>
      <c r="R203" s="392"/>
      <c r="S203" s="392"/>
      <c r="T203" s="204"/>
      <c r="U203" s="140"/>
      <c r="V203" s="385"/>
      <c r="W203" s="385"/>
      <c r="X203" s="385"/>
      <c r="Y203" s="385"/>
      <c r="Z203" s="377"/>
      <c r="AA203" s="377"/>
      <c r="AB203" s="377"/>
      <c r="AC203" s="377"/>
      <c r="AD203" s="377"/>
      <c r="AE203" s="377"/>
      <c r="AF203" s="377"/>
      <c r="AG203" s="377"/>
      <c r="AH203" s="377"/>
      <c r="AI203" s="377"/>
      <c r="AJ203" s="377"/>
      <c r="AK203" s="377"/>
      <c r="AL203" s="377"/>
      <c r="AM203" s="377"/>
      <c r="AN203" s="377"/>
      <c r="AO203" s="112"/>
      <c r="AQ203" s="7"/>
    </row>
    <row r="204" spans="1:43" ht="15" customHeight="1" thickBot="1">
      <c r="A204" s="193" t="s">
        <v>275</v>
      </c>
      <c r="B204" s="377"/>
      <c r="C204" s="377"/>
      <c r="D204" s="377"/>
      <c r="E204" s="377"/>
      <c r="F204" s="377"/>
      <c r="G204" s="377"/>
      <c r="H204" s="377"/>
      <c r="I204" s="377"/>
      <c r="J204" s="377"/>
      <c r="K204" s="377"/>
      <c r="L204" s="377"/>
      <c r="M204" s="377"/>
      <c r="N204" s="377"/>
      <c r="O204" s="377"/>
      <c r="P204" s="377"/>
      <c r="Q204" s="377"/>
      <c r="R204" s="377"/>
      <c r="S204" s="377"/>
      <c r="T204" s="377"/>
      <c r="U204" s="377"/>
      <c r="V204" s="377"/>
      <c r="W204" s="377"/>
      <c r="X204" s="377"/>
      <c r="Y204" s="377"/>
      <c r="Z204" s="377"/>
      <c r="AA204" s="377"/>
      <c r="AB204" s="377"/>
      <c r="AC204" s="377"/>
      <c r="AD204" s="377"/>
      <c r="AE204" s="377"/>
      <c r="AF204" s="377"/>
      <c r="AG204" s="377"/>
      <c r="AH204" s="377"/>
      <c r="AI204" s="377"/>
      <c r="AJ204" s="377"/>
      <c r="AK204" s="377"/>
      <c r="AL204" s="377"/>
      <c r="AM204" s="377"/>
      <c r="AN204" s="377"/>
      <c r="AO204" s="112"/>
    </row>
    <row r="205" spans="1:43" ht="30" customHeight="1" thickBot="1">
      <c r="A205" s="377"/>
      <c r="B205" s="377"/>
      <c r="C205" s="377"/>
      <c r="D205" s="377"/>
      <c r="E205" s="377"/>
      <c r="F205" s="779" t="s">
        <v>304</v>
      </c>
      <c r="G205" s="780"/>
      <c r="H205" s="780"/>
      <c r="I205" s="780"/>
      <c r="J205" s="780"/>
      <c r="K205" s="780"/>
      <c r="L205" s="780"/>
      <c r="M205" s="780"/>
      <c r="N205" s="780"/>
      <c r="O205" s="780"/>
      <c r="P205" s="780"/>
      <c r="Q205" s="780"/>
      <c r="R205" s="780"/>
      <c r="S205" s="780"/>
      <c r="T205" s="780"/>
      <c r="U205" s="781" t="str">
        <f>IF(OR($AI$197="",$AI$188=""),"",ROUNDDOWN(($AI$197-$AI$188)/$AI$197*100,1))</f>
        <v/>
      </c>
      <c r="V205" s="782"/>
      <c r="W205" s="782"/>
      <c r="X205" s="782"/>
      <c r="Y205" s="783"/>
      <c r="Z205" s="377" t="s">
        <v>186</v>
      </c>
      <c r="AA205" s="377"/>
      <c r="AB205" s="377"/>
      <c r="AC205" s="377"/>
      <c r="AD205" s="377"/>
      <c r="AE205" s="377"/>
      <c r="AF205" s="377"/>
      <c r="AG205" s="377"/>
      <c r="AH205" s="377"/>
      <c r="AI205" s="377"/>
      <c r="AJ205" s="377"/>
      <c r="AK205" s="377"/>
      <c r="AL205" s="377"/>
      <c r="AM205" s="377"/>
      <c r="AN205" s="377"/>
      <c r="AO205" s="112"/>
      <c r="AQ205" s="71" t="str">
        <f>IF($AI$188&gt;$AI$197,"※認定不可、売上高が前年同期に比べ増加しています！",IF($U$205&lt;5,"※認定不可、売上高が前年同期間に比べ5%以上減少していません！",""))</f>
        <v/>
      </c>
    </row>
    <row r="206" spans="1:43" ht="15" customHeight="1">
      <c r="A206" s="377"/>
      <c r="B206" s="377"/>
      <c r="C206" s="377"/>
      <c r="D206" s="377"/>
      <c r="E206" s="377"/>
      <c r="F206" s="391"/>
      <c r="G206" s="392"/>
      <c r="H206" s="392"/>
      <c r="I206" s="392"/>
      <c r="J206" s="392"/>
      <c r="K206" s="392"/>
      <c r="L206" s="392"/>
      <c r="M206" s="392"/>
      <c r="N206" s="392"/>
      <c r="O206" s="392"/>
      <c r="P206" s="392"/>
      <c r="Q206" s="392"/>
      <c r="R206" s="392"/>
      <c r="S206" s="392"/>
      <c r="T206" s="204" t="s">
        <v>236</v>
      </c>
      <c r="U206" s="140"/>
      <c r="V206" s="385"/>
      <c r="W206" s="385"/>
      <c r="X206" s="385"/>
      <c r="Y206" s="385"/>
      <c r="Z206" s="377"/>
      <c r="AA206" s="377"/>
      <c r="AB206" s="377"/>
      <c r="AC206" s="377"/>
      <c r="AD206" s="377"/>
      <c r="AE206" s="377"/>
      <c r="AF206" s="377"/>
      <c r="AG206" s="377"/>
      <c r="AH206" s="377"/>
      <c r="AI206" s="377"/>
      <c r="AJ206" s="377"/>
      <c r="AK206" s="377"/>
      <c r="AL206" s="377"/>
      <c r="AM206" s="377"/>
      <c r="AN206" s="377"/>
      <c r="AO206" s="112"/>
      <c r="AQ206" s="7"/>
    </row>
    <row r="207" spans="1:43" ht="15" customHeight="1">
      <c r="A207" s="377"/>
      <c r="B207" s="377"/>
      <c r="C207" s="377"/>
      <c r="D207" s="377"/>
      <c r="E207" s="377"/>
      <c r="F207" s="391"/>
      <c r="G207" s="392"/>
      <c r="H207" s="392"/>
      <c r="I207" s="392"/>
      <c r="J207" s="392"/>
      <c r="K207" s="392"/>
      <c r="L207" s="392"/>
      <c r="M207" s="392"/>
      <c r="N207" s="392"/>
      <c r="O207" s="392"/>
      <c r="P207" s="392"/>
      <c r="Q207" s="392"/>
      <c r="R207" s="392"/>
      <c r="S207" s="392"/>
      <c r="T207" s="204"/>
      <c r="U207" s="140"/>
      <c r="V207" s="385"/>
      <c r="W207" s="385"/>
      <c r="X207" s="385"/>
      <c r="Y207" s="385"/>
      <c r="Z207" s="377"/>
      <c r="AA207" s="377"/>
      <c r="AB207" s="377"/>
      <c r="AC207" s="377"/>
      <c r="AD207" s="377"/>
      <c r="AE207" s="377"/>
      <c r="AF207" s="377"/>
      <c r="AG207" s="377"/>
      <c r="AH207" s="377"/>
      <c r="AI207" s="377"/>
      <c r="AJ207" s="377"/>
      <c r="AK207" s="377"/>
      <c r="AL207" s="377"/>
      <c r="AM207" s="377"/>
      <c r="AN207" s="377"/>
      <c r="AO207" s="112"/>
      <c r="AQ207" s="7"/>
    </row>
    <row r="208" spans="1:43" s="7" customFormat="1" ht="25.05" customHeight="1">
      <c r="A208" s="615" t="str">
        <f>IF('(イ)-③入力表'!$AF$3="","令和　　　年　　　月　　　日",'(イ)-③入力表'!$AF$3)</f>
        <v>　　　年　　　月　　　日</v>
      </c>
      <c r="B208" s="615"/>
      <c r="C208" s="615"/>
      <c r="D208" s="615"/>
      <c r="E208" s="615"/>
      <c r="F208" s="615"/>
      <c r="G208" s="615"/>
      <c r="H208" s="615"/>
      <c r="I208" s="615"/>
      <c r="J208" s="615"/>
      <c r="K208" s="615"/>
      <c r="L208" s="615"/>
      <c r="M208" s="364"/>
      <c r="N208" s="364"/>
      <c r="O208" s="364"/>
      <c r="P208" s="364"/>
      <c r="Q208" s="364"/>
      <c r="R208" s="364"/>
      <c r="S208" s="364"/>
      <c r="T208" s="364"/>
      <c r="U208" s="364"/>
      <c r="V208" s="364"/>
      <c r="W208" s="364"/>
      <c r="X208" s="364"/>
      <c r="Y208" s="364"/>
      <c r="Z208" s="364"/>
      <c r="AA208" s="364"/>
      <c r="AB208" s="364"/>
      <c r="AC208" s="364"/>
      <c r="AD208" s="364"/>
      <c r="AE208" s="364"/>
      <c r="AF208" s="364"/>
      <c r="AG208" s="364"/>
      <c r="AH208" s="364"/>
      <c r="AI208" s="364"/>
      <c r="AJ208" s="364"/>
      <c r="AK208" s="364"/>
      <c r="AL208" s="364"/>
      <c r="AM208" s="364"/>
      <c r="AN208" s="364"/>
      <c r="AO208" s="120"/>
    </row>
    <row r="209" spans="1:41" ht="15" customHeight="1">
      <c r="A209" s="377"/>
      <c r="B209" s="377"/>
      <c r="C209" s="377"/>
      <c r="D209" s="377"/>
      <c r="E209" s="377"/>
      <c r="F209" s="377"/>
      <c r="G209" s="377"/>
      <c r="H209" s="377"/>
      <c r="I209" s="377"/>
      <c r="J209" s="377"/>
      <c r="K209" s="377"/>
      <c r="L209" s="377"/>
      <c r="M209" s="377"/>
      <c r="N209" s="377"/>
      <c r="O209" s="377"/>
      <c r="P209" s="377"/>
      <c r="Q209" s="377"/>
      <c r="R209" s="377"/>
      <c r="S209" s="377"/>
      <c r="T209" s="377"/>
      <c r="U209" s="377"/>
      <c r="V209" s="377"/>
      <c r="W209" s="377"/>
      <c r="X209" s="377"/>
      <c r="Y209" s="377"/>
      <c r="Z209" s="377"/>
      <c r="AA209" s="377"/>
      <c r="AB209" s="377"/>
      <c r="AC209" s="377"/>
      <c r="AD209" s="377"/>
      <c r="AE209" s="377"/>
      <c r="AF209" s="377"/>
      <c r="AG209" s="377"/>
      <c r="AH209" s="377"/>
      <c r="AI209" s="377"/>
      <c r="AJ209" s="377"/>
      <c r="AK209" s="377"/>
      <c r="AL209" s="377"/>
      <c r="AM209" s="377"/>
      <c r="AN209" s="377"/>
      <c r="AO209" s="112"/>
    </row>
    <row r="210" spans="1:41" s="7" customFormat="1" ht="30" customHeight="1">
      <c r="A210" s="364"/>
      <c r="B210" s="364"/>
      <c r="C210" s="364"/>
      <c r="D210" s="364"/>
      <c r="E210" s="364"/>
      <c r="F210" s="364"/>
      <c r="G210" s="364"/>
      <c r="H210" s="364"/>
      <c r="I210" s="364"/>
      <c r="J210" s="364"/>
      <c r="K210" s="364"/>
      <c r="L210" s="364"/>
      <c r="M210" s="364"/>
      <c r="N210" s="364"/>
      <c r="O210" s="364"/>
      <c r="P210" s="364"/>
      <c r="Q210" s="611" t="s">
        <v>43</v>
      </c>
      <c r="R210" s="611"/>
      <c r="S210" s="611"/>
      <c r="T210" s="611"/>
      <c r="U210" s="611"/>
      <c r="V210" s="614" t="str">
        <f>IF('(イ)-③入力表'!$D$6="","",'(イ)-③入力表'!$D$6)</f>
        <v/>
      </c>
      <c r="W210" s="614"/>
      <c r="X210" s="614"/>
      <c r="Y210" s="614"/>
      <c r="Z210" s="614"/>
      <c r="AA210" s="614"/>
      <c r="AB210" s="614"/>
      <c r="AC210" s="614"/>
      <c r="AD210" s="614"/>
      <c r="AE210" s="614"/>
      <c r="AF210" s="614"/>
      <c r="AG210" s="614"/>
      <c r="AH210" s="614"/>
      <c r="AI210" s="614"/>
      <c r="AJ210" s="614"/>
      <c r="AK210" s="614"/>
      <c r="AL210" s="614"/>
      <c r="AM210" s="614"/>
      <c r="AN210" s="614"/>
      <c r="AO210" s="120"/>
    </row>
    <row r="211" spans="1:41" s="7" customFormat="1" ht="30" customHeight="1">
      <c r="A211" s="364"/>
      <c r="B211" s="364"/>
      <c r="C211" s="364"/>
      <c r="D211" s="364"/>
      <c r="E211" s="364"/>
      <c r="F211" s="364"/>
      <c r="G211" s="364"/>
      <c r="H211" s="364"/>
      <c r="I211" s="364"/>
      <c r="J211" s="364"/>
      <c r="K211" s="364"/>
      <c r="L211" s="364"/>
      <c r="M211" s="364"/>
      <c r="N211" s="364"/>
      <c r="O211" s="364"/>
      <c r="P211" s="364"/>
      <c r="Q211" s="611" t="s">
        <v>44</v>
      </c>
      <c r="R211" s="611"/>
      <c r="S211" s="611"/>
      <c r="T211" s="611"/>
      <c r="U211" s="611"/>
      <c r="V211" s="614" t="str">
        <f>IF('(イ)-③入力表'!$D$7="","",'(イ)-③入力表'!$D$7)</f>
        <v/>
      </c>
      <c r="W211" s="614"/>
      <c r="X211" s="614"/>
      <c r="Y211" s="614"/>
      <c r="Z211" s="614"/>
      <c r="AA211" s="614"/>
      <c r="AB211" s="614"/>
      <c r="AC211" s="614"/>
      <c r="AD211" s="614"/>
      <c r="AE211" s="614"/>
      <c r="AF211" s="614"/>
      <c r="AG211" s="614"/>
      <c r="AH211" s="614"/>
      <c r="AI211" s="614"/>
      <c r="AJ211" s="614"/>
      <c r="AK211" s="614"/>
      <c r="AL211" s="614"/>
      <c r="AM211" s="614"/>
      <c r="AN211" s="614"/>
      <c r="AO211" s="120"/>
    </row>
    <row r="212" spans="1:41" s="7" customFormat="1" ht="30" customHeight="1">
      <c r="A212" s="364"/>
      <c r="B212" s="364"/>
      <c r="C212" s="364"/>
      <c r="D212" s="364"/>
      <c r="E212" s="364"/>
      <c r="F212" s="364"/>
      <c r="G212" s="364"/>
      <c r="H212" s="364"/>
      <c r="I212" s="364"/>
      <c r="J212" s="364"/>
      <c r="K212" s="364"/>
      <c r="L212" s="364"/>
      <c r="M212" s="364"/>
      <c r="N212" s="364"/>
      <c r="O212" s="364"/>
      <c r="P212" s="364"/>
      <c r="Q212" s="611" t="s">
        <v>45</v>
      </c>
      <c r="R212" s="611"/>
      <c r="S212" s="611"/>
      <c r="T212" s="611"/>
      <c r="U212" s="611"/>
      <c r="V212" s="614" t="str">
        <f>IF('(イ)-③入力表'!$D$8="","",'(イ)-③入力表'!$D$8)</f>
        <v/>
      </c>
      <c r="W212" s="614"/>
      <c r="X212" s="614"/>
      <c r="Y212" s="614"/>
      <c r="Z212" s="614"/>
      <c r="AA212" s="614"/>
      <c r="AB212" s="614"/>
      <c r="AC212" s="614"/>
      <c r="AD212" s="614"/>
      <c r="AE212" s="614"/>
      <c r="AF212" s="614"/>
      <c r="AG212" s="614"/>
      <c r="AH212" s="614"/>
      <c r="AI212" s="614"/>
      <c r="AJ212" s="614"/>
      <c r="AK212" s="614"/>
      <c r="AL212" s="614"/>
      <c r="AM212" s="614"/>
      <c r="AN212" s="614"/>
      <c r="AO212" s="120"/>
    </row>
    <row r="213" spans="1:41" s="7" customFormat="1" ht="30" customHeight="1">
      <c r="A213" s="364"/>
      <c r="B213" s="364"/>
      <c r="C213" s="364"/>
      <c r="D213" s="364"/>
      <c r="E213" s="364"/>
      <c r="F213" s="364"/>
      <c r="G213" s="364"/>
      <c r="H213" s="364"/>
      <c r="I213" s="364"/>
      <c r="J213" s="364"/>
      <c r="K213" s="364"/>
      <c r="L213" s="364"/>
      <c r="M213" s="364"/>
      <c r="N213" s="364"/>
      <c r="O213" s="364"/>
      <c r="P213" s="364"/>
      <c r="Q213" s="611" t="s">
        <v>46</v>
      </c>
      <c r="R213" s="611"/>
      <c r="S213" s="611"/>
      <c r="T213" s="611"/>
      <c r="U213" s="611"/>
      <c r="V213" s="614" t="str">
        <f>IF('(イ)-③入力表'!$D$9="","",'(イ)-③入力表'!$D$9)</f>
        <v/>
      </c>
      <c r="W213" s="614"/>
      <c r="X213" s="614"/>
      <c r="Y213" s="614"/>
      <c r="Z213" s="614"/>
      <c r="AA213" s="614"/>
      <c r="AB213" s="614"/>
      <c r="AC213" s="614"/>
      <c r="AD213" s="614"/>
      <c r="AE213" s="614"/>
      <c r="AF213" s="614"/>
      <c r="AG213" s="614"/>
      <c r="AH213" s="614"/>
      <c r="AI213" s="614"/>
      <c r="AJ213" s="614"/>
      <c r="AK213" s="614"/>
      <c r="AL213" s="614"/>
      <c r="AM213" s="614"/>
      <c r="AN213" s="614"/>
      <c r="AO213" s="120"/>
    </row>
    <row r="214" spans="1:41" s="7" customFormat="1" ht="30" customHeight="1">
      <c r="A214" s="364"/>
      <c r="B214" s="364"/>
      <c r="C214" s="364"/>
      <c r="D214" s="364"/>
      <c r="E214" s="364"/>
      <c r="F214" s="364"/>
      <c r="G214" s="364"/>
      <c r="H214" s="364"/>
      <c r="I214" s="364"/>
      <c r="J214" s="364"/>
      <c r="K214" s="364"/>
      <c r="L214" s="364"/>
      <c r="M214" s="364"/>
      <c r="N214" s="364"/>
      <c r="O214" s="364"/>
      <c r="P214" s="364"/>
      <c r="Q214" s="611" t="s">
        <v>47</v>
      </c>
      <c r="R214" s="611"/>
      <c r="S214" s="611"/>
      <c r="T214" s="611"/>
      <c r="U214" s="611"/>
      <c r="V214" s="614" t="str">
        <f>IF('(イ)-③入力表'!$D$10="","",'(イ)-③入力表'!$D$10)</f>
        <v/>
      </c>
      <c r="W214" s="614"/>
      <c r="X214" s="614"/>
      <c r="Y214" s="614"/>
      <c r="Z214" s="614"/>
      <c r="AA214" s="614"/>
      <c r="AB214" s="614"/>
      <c r="AC214" s="614"/>
      <c r="AD214" s="614"/>
      <c r="AE214" s="614"/>
      <c r="AF214" s="614"/>
      <c r="AG214" s="614"/>
      <c r="AH214" s="614"/>
      <c r="AI214" s="614"/>
      <c r="AJ214" s="614"/>
      <c r="AK214" s="614"/>
      <c r="AL214" s="614"/>
      <c r="AM214" s="614"/>
      <c r="AN214" s="614"/>
      <c r="AO214" s="120"/>
    </row>
    <row r="215" spans="1:41" s="7" customFormat="1" ht="30" customHeight="1">
      <c r="A215" s="364"/>
      <c r="B215" s="364"/>
      <c r="C215" s="364"/>
      <c r="D215" s="364"/>
      <c r="E215" s="364"/>
      <c r="F215" s="364"/>
      <c r="G215" s="364"/>
      <c r="H215" s="364"/>
      <c r="I215" s="364"/>
      <c r="J215" s="364"/>
      <c r="K215" s="364"/>
      <c r="L215" s="364"/>
      <c r="M215" s="364"/>
      <c r="N215" s="364"/>
      <c r="O215" s="364"/>
      <c r="P215" s="364"/>
      <c r="Q215" s="611" t="s">
        <v>46</v>
      </c>
      <c r="R215" s="611"/>
      <c r="S215" s="611"/>
      <c r="T215" s="611"/>
      <c r="U215" s="611"/>
      <c r="V215" s="614" t="str">
        <f>IF('(イ)-③入力表'!$D$11="","",'(イ)-③入力表'!$D$11)</f>
        <v/>
      </c>
      <c r="W215" s="614"/>
      <c r="X215" s="614"/>
      <c r="Y215" s="614"/>
      <c r="Z215" s="614"/>
      <c r="AA215" s="614"/>
      <c r="AB215" s="614"/>
      <c r="AC215" s="614"/>
      <c r="AD215" s="614"/>
      <c r="AE215" s="614"/>
      <c r="AF215" s="614"/>
      <c r="AG215" s="614"/>
      <c r="AH215" s="614"/>
      <c r="AI215" s="614"/>
      <c r="AJ215" s="614"/>
      <c r="AK215" s="614"/>
      <c r="AL215" s="614"/>
      <c r="AM215" s="614"/>
      <c r="AN215" s="614"/>
      <c r="AO215" s="120"/>
    </row>
  </sheetData>
  <sheetProtection algorithmName="SHA-512" hashValue="N69QLwgSwejCOL2nYh+U0KSRSWkjj7jjp7/KptwEngZ/+LNxO1xZ3jXK9SXEFHHJjipuTEgGIfWqRhRq2FGl9g==" saltValue="YRaNCmnOe1c303qp+Xkoqw==" spinCount="100000" sheet="1" objects="1" scenarios="1"/>
  <mergeCells count="299">
    <mergeCell ref="Y90:AE90"/>
    <mergeCell ref="AI21:AN21"/>
    <mergeCell ref="B22:AN22"/>
    <mergeCell ref="AI90:AN90"/>
    <mergeCell ref="B91:AN91"/>
    <mergeCell ref="U187:Z187"/>
    <mergeCell ref="U188:Z188"/>
    <mergeCell ref="AB185:AG185"/>
    <mergeCell ref="AB186:AG186"/>
    <mergeCell ref="AB187:AG187"/>
    <mergeCell ref="AB188:AG188"/>
    <mergeCell ref="AI188:AM188"/>
    <mergeCell ref="AI187:AM187"/>
    <mergeCell ref="AI186:AM186"/>
    <mergeCell ref="AI185:AM185"/>
    <mergeCell ref="AA137:AL137"/>
    <mergeCell ref="AB121:AL121"/>
    <mergeCell ref="A123:AN123"/>
    <mergeCell ref="A127:AN127"/>
    <mergeCell ref="A129:B129"/>
    <mergeCell ref="C129:F129"/>
    <mergeCell ref="G129:K129"/>
    <mergeCell ref="B131:M131"/>
    <mergeCell ref="K135:W135"/>
    <mergeCell ref="X135:Y135"/>
    <mergeCell ref="Z135:AL135"/>
    <mergeCell ref="AM135:AN135"/>
    <mergeCell ref="AF107:AK107"/>
    <mergeCell ref="AB109:AL109"/>
    <mergeCell ref="AB111:AL111"/>
    <mergeCell ref="AB113:AL113"/>
    <mergeCell ref="F116:H116"/>
    <mergeCell ref="I116:I117"/>
    <mergeCell ref="J116:L117"/>
    <mergeCell ref="AF117:AK117"/>
    <mergeCell ref="AB119:AL119"/>
    <mergeCell ref="F205:T205"/>
    <mergeCell ref="U205:Y205"/>
    <mergeCell ref="B70:AN70"/>
    <mergeCell ref="B71:D71"/>
    <mergeCell ref="E71:N71"/>
    <mergeCell ref="O71:Q71"/>
    <mergeCell ref="R71:AA71"/>
    <mergeCell ref="AB71:AD71"/>
    <mergeCell ref="B94:AN94"/>
    <mergeCell ref="B97:D97"/>
    <mergeCell ref="E97:N97"/>
    <mergeCell ref="O97:Q97"/>
    <mergeCell ref="R97:AA97"/>
    <mergeCell ref="AB97:AD97"/>
    <mergeCell ref="AE97:AN97"/>
    <mergeCell ref="B98:D98"/>
    <mergeCell ref="E98:N98"/>
    <mergeCell ref="O98:Q98"/>
    <mergeCell ref="R98:AA98"/>
    <mergeCell ref="AB98:AD98"/>
    <mergeCell ref="AE98:AN98"/>
    <mergeCell ref="F106:H106"/>
    <mergeCell ref="I106:I107"/>
    <mergeCell ref="J106:L107"/>
    <mergeCell ref="AI196:AM196"/>
    <mergeCell ref="AI197:AM197"/>
    <mergeCell ref="A194:F194"/>
    <mergeCell ref="A195:F195"/>
    <mergeCell ref="G194:L194"/>
    <mergeCell ref="G195:L195"/>
    <mergeCell ref="N195:S195"/>
    <mergeCell ref="N194:S194"/>
    <mergeCell ref="U194:Z194"/>
    <mergeCell ref="U195:Z195"/>
    <mergeCell ref="AB195:AG195"/>
    <mergeCell ref="AB194:AG194"/>
    <mergeCell ref="AI194:AM194"/>
    <mergeCell ref="AI195:AM195"/>
    <mergeCell ref="A196:F196"/>
    <mergeCell ref="A197:F197"/>
    <mergeCell ref="G196:L196"/>
    <mergeCell ref="G197:L197"/>
    <mergeCell ref="N197:S197"/>
    <mergeCell ref="N196:S196"/>
    <mergeCell ref="U196:Z196"/>
    <mergeCell ref="U197:Z197"/>
    <mergeCell ref="AB197:AG197"/>
    <mergeCell ref="AB196:AG196"/>
    <mergeCell ref="A192:F193"/>
    <mergeCell ref="G192:M192"/>
    <mergeCell ref="N192:T192"/>
    <mergeCell ref="U192:AA192"/>
    <mergeCell ref="AB192:AH192"/>
    <mergeCell ref="AI192:AN193"/>
    <mergeCell ref="G193:M193"/>
    <mergeCell ref="N193:T193"/>
    <mergeCell ref="U193:AA193"/>
    <mergeCell ref="AB193:AH193"/>
    <mergeCell ref="G188:L188"/>
    <mergeCell ref="N188:S188"/>
    <mergeCell ref="AB183:AH183"/>
    <mergeCell ref="G185:L185"/>
    <mergeCell ref="G186:L186"/>
    <mergeCell ref="G187:L187"/>
    <mergeCell ref="N185:S185"/>
    <mergeCell ref="N186:S186"/>
    <mergeCell ref="N187:S187"/>
    <mergeCell ref="U185:Z185"/>
    <mergeCell ref="U186:Z186"/>
    <mergeCell ref="V172:AN172"/>
    <mergeCell ref="Q173:U173"/>
    <mergeCell ref="V173:AN173"/>
    <mergeCell ref="G184:M184"/>
    <mergeCell ref="N184:T184"/>
    <mergeCell ref="U184:AA184"/>
    <mergeCell ref="AB184:AH184"/>
    <mergeCell ref="AI183:AN184"/>
    <mergeCell ref="Q174:U174"/>
    <mergeCell ref="V174:AN174"/>
    <mergeCell ref="R165:Y165"/>
    <mergeCell ref="AA165:AE166"/>
    <mergeCell ref="AF165:AJ166"/>
    <mergeCell ref="AK165:AL166"/>
    <mergeCell ref="G166:K166"/>
    <mergeCell ref="L166:S166"/>
    <mergeCell ref="F201:T201"/>
    <mergeCell ref="U201:Y201"/>
    <mergeCell ref="A185:F185"/>
    <mergeCell ref="A186:F186"/>
    <mergeCell ref="A187:F187"/>
    <mergeCell ref="A188:F188"/>
    <mergeCell ref="G183:M183"/>
    <mergeCell ref="N183:T183"/>
    <mergeCell ref="U183:AA183"/>
    <mergeCell ref="A180:AO180"/>
    <mergeCell ref="A183:F184"/>
    <mergeCell ref="Q175:U175"/>
    <mergeCell ref="V175:AN175"/>
    <mergeCell ref="Q176:U176"/>
    <mergeCell ref="V176:AN176"/>
    <mergeCell ref="Q177:U177"/>
    <mergeCell ref="V177:AN177"/>
    <mergeCell ref="Q172:U172"/>
    <mergeCell ref="AM149:AN149"/>
    <mergeCell ref="AF154:AN154"/>
    <mergeCell ref="M154:AE154"/>
    <mergeCell ref="Y148:AE148"/>
    <mergeCell ref="Y149:AE149"/>
    <mergeCell ref="AH145:AL145"/>
    <mergeCell ref="AH146:AL146"/>
    <mergeCell ref="AH147:AL147"/>
    <mergeCell ref="AH148:AL148"/>
    <mergeCell ref="AH149:AL149"/>
    <mergeCell ref="AF145:AG145"/>
    <mergeCell ref="AF146:AG146"/>
    <mergeCell ref="AF147:AG147"/>
    <mergeCell ref="AF148:AG148"/>
    <mergeCell ref="AF149:AG149"/>
    <mergeCell ref="U149:V149"/>
    <mergeCell ref="AH144:AN144"/>
    <mergeCell ref="C145:K145"/>
    <mergeCell ref="C146:K146"/>
    <mergeCell ref="C147:K147"/>
    <mergeCell ref="C148:K148"/>
    <mergeCell ref="N145:T145"/>
    <mergeCell ref="N146:T146"/>
    <mergeCell ref="N147:T147"/>
    <mergeCell ref="U148:V148"/>
    <mergeCell ref="U145:V145"/>
    <mergeCell ref="AM145:AN145"/>
    <mergeCell ref="AM146:AN146"/>
    <mergeCell ref="AM147:AN147"/>
    <mergeCell ref="AM148:AN148"/>
    <mergeCell ref="A149:K149"/>
    <mergeCell ref="L149:M149"/>
    <mergeCell ref="W149:X149"/>
    <mergeCell ref="N148:T148"/>
    <mergeCell ref="N149:T149"/>
    <mergeCell ref="Y145:AE145"/>
    <mergeCell ref="Y146:AE146"/>
    <mergeCell ref="Y147:AE147"/>
    <mergeCell ref="B1:AN1"/>
    <mergeCell ref="B25:AN25"/>
    <mergeCell ref="AB44:AL44"/>
    <mergeCell ref="F47:H47"/>
    <mergeCell ref="I47:I48"/>
    <mergeCell ref="J47:L48"/>
    <mergeCell ref="AB50:AL50"/>
    <mergeCell ref="AF48:AK48"/>
    <mergeCell ref="AF38:AK38"/>
    <mergeCell ref="A146:B146"/>
    <mergeCell ref="A147:B147"/>
    <mergeCell ref="A148:B148"/>
    <mergeCell ref="U146:V146"/>
    <mergeCell ref="A141:E141"/>
    <mergeCell ref="F141:AH141"/>
    <mergeCell ref="A145:B145"/>
    <mergeCell ref="Q213:U213"/>
    <mergeCell ref="V213:AN213"/>
    <mergeCell ref="Q214:U214"/>
    <mergeCell ref="V214:AN214"/>
    <mergeCell ref="Q215:U215"/>
    <mergeCell ref="V215:AN215"/>
    <mergeCell ref="A208:L208"/>
    <mergeCell ref="Q210:U210"/>
    <mergeCell ref="V210:AN210"/>
    <mergeCell ref="Q211:U211"/>
    <mergeCell ref="V211:AN211"/>
    <mergeCell ref="Q212:U212"/>
    <mergeCell ref="V212:AN212"/>
    <mergeCell ref="AF160:AJ161"/>
    <mergeCell ref="AK160:AL161"/>
    <mergeCell ref="G161:K161"/>
    <mergeCell ref="L161:S161"/>
    <mergeCell ref="A168:AN168"/>
    <mergeCell ref="A170:L170"/>
    <mergeCell ref="A150:AN150"/>
    <mergeCell ref="A160:E160"/>
    <mergeCell ref="F160:M160"/>
    <mergeCell ref="AA160:AE161"/>
    <mergeCell ref="A154:L154"/>
    <mergeCell ref="K155:L155"/>
    <mergeCell ref="AD155:AE155"/>
    <mergeCell ref="AM155:AN155"/>
    <mergeCell ref="AD156:AE156"/>
    <mergeCell ref="K156:L156"/>
    <mergeCell ref="AF155:AL155"/>
    <mergeCell ref="M155:AC155"/>
    <mergeCell ref="A155:J155"/>
    <mergeCell ref="N160:Q160"/>
    <mergeCell ref="R160:Y160"/>
    <mergeCell ref="A165:E165"/>
    <mergeCell ref="F165:M165"/>
    <mergeCell ref="N165:Q165"/>
    <mergeCell ref="AE71:AN71"/>
    <mergeCell ref="B72:D72"/>
    <mergeCell ref="E72:N72"/>
    <mergeCell ref="O72:Q72"/>
    <mergeCell ref="R72:AA72"/>
    <mergeCell ref="AB72:AD72"/>
    <mergeCell ref="AE72:AN72"/>
    <mergeCell ref="U147:V147"/>
    <mergeCell ref="K66:W66"/>
    <mergeCell ref="X66:Y66"/>
    <mergeCell ref="Z66:AL66"/>
    <mergeCell ref="AM66:AN66"/>
    <mergeCell ref="AA68:AL68"/>
    <mergeCell ref="U87:W87"/>
    <mergeCell ref="X87:AK87"/>
    <mergeCell ref="B77:AN77"/>
    <mergeCell ref="AA79:AL79"/>
    <mergeCell ref="U83:W83"/>
    <mergeCell ref="U85:W85"/>
    <mergeCell ref="X85:AL85"/>
    <mergeCell ref="X86:AL86"/>
    <mergeCell ref="A144:K144"/>
    <mergeCell ref="L144:V144"/>
    <mergeCell ref="W144:AG144"/>
    <mergeCell ref="AB42:AL42"/>
    <mergeCell ref="A58:AN58"/>
    <mergeCell ref="A60:B60"/>
    <mergeCell ref="C60:F60"/>
    <mergeCell ref="G60:K60"/>
    <mergeCell ref="B62:M62"/>
    <mergeCell ref="F37:H37"/>
    <mergeCell ref="I37:I38"/>
    <mergeCell ref="J37:L38"/>
    <mergeCell ref="AB40:AL40"/>
    <mergeCell ref="AB52:AL52"/>
    <mergeCell ref="A54:AN54"/>
    <mergeCell ref="B29:D29"/>
    <mergeCell ref="E29:N29"/>
    <mergeCell ref="O29:Q29"/>
    <mergeCell ref="R29:AA29"/>
    <mergeCell ref="AB29:AD29"/>
    <mergeCell ref="AE29:AN29"/>
    <mergeCell ref="U18:W18"/>
    <mergeCell ref="X18:AK18"/>
    <mergeCell ref="B28:D28"/>
    <mergeCell ref="E28:N28"/>
    <mergeCell ref="O28:Q28"/>
    <mergeCell ref="R28:AA28"/>
    <mergeCell ref="AB28:AD28"/>
    <mergeCell ref="AE28:AN28"/>
    <mergeCell ref="Y21:AE21"/>
    <mergeCell ref="U16:W16"/>
    <mergeCell ref="X16:AL16"/>
    <mergeCell ref="X17:AL17"/>
    <mergeCell ref="B3:D3"/>
    <mergeCell ref="E3:N3"/>
    <mergeCell ref="O3:Q3"/>
    <mergeCell ref="R3:AA3"/>
    <mergeCell ref="AB3:AD3"/>
    <mergeCell ref="AE3:AN3"/>
    <mergeCell ref="B2:D2"/>
    <mergeCell ref="E2:N2"/>
    <mergeCell ref="O2:Q2"/>
    <mergeCell ref="R2:AA2"/>
    <mergeCell ref="AB2:AD2"/>
    <mergeCell ref="AE2:AN2"/>
    <mergeCell ref="B8:AN8"/>
    <mergeCell ref="AA10:AL10"/>
    <mergeCell ref="U14:W14"/>
  </mergeCells>
  <phoneticPr fontId="1"/>
  <conditionalFormatting sqref="AF160:AJ161">
    <cfRule type="cellIs" dxfId="58" priority="11" operator="lessThan">
      <formula>5</formula>
    </cfRule>
  </conditionalFormatting>
  <conditionalFormatting sqref="AF38:AI38">
    <cfRule type="cellIs" dxfId="57" priority="7" operator="lessThan">
      <formula>5</formula>
    </cfRule>
  </conditionalFormatting>
  <conditionalFormatting sqref="AF48:AI48">
    <cfRule type="cellIs" dxfId="56" priority="6" operator="lessThan">
      <formula>5</formula>
    </cfRule>
  </conditionalFormatting>
  <conditionalFormatting sqref="AF165:AJ166">
    <cfRule type="cellIs" dxfId="55" priority="5" operator="lessThan">
      <formula>5</formula>
    </cfRule>
  </conditionalFormatting>
  <conditionalFormatting sqref="U201:Y201">
    <cfRule type="cellIs" dxfId="54" priority="4" operator="lessThan">
      <formula>5</formula>
    </cfRule>
  </conditionalFormatting>
  <conditionalFormatting sqref="U205:Y205">
    <cfRule type="cellIs" dxfId="53" priority="3" operator="lessThan">
      <formula>5</formula>
    </cfRule>
  </conditionalFormatting>
  <conditionalFormatting sqref="AF107:AI107">
    <cfRule type="cellIs" dxfId="52" priority="2" operator="lessThan">
      <formula>5</formula>
    </cfRule>
  </conditionalFormatting>
  <conditionalFormatting sqref="AF117:AI117">
    <cfRule type="cellIs" dxfId="51" priority="1" operator="lessThan">
      <formula>5</formula>
    </cfRule>
  </conditionalFormatting>
  <pageMargins left="0.94488188976377963" right="0.74803149606299213" top="0.59055118110236227" bottom="0.19685039370078741" header="0.31496062992125984" footer="0.31496062992125984"/>
  <pageSetup paperSize="9" orientation="portrait" r:id="rId1"/>
  <rowBreaks count="3" manualBreakCount="3">
    <brk id="69" max="40" man="1"/>
    <brk id="138" max="40" man="1"/>
    <brk id="177" max="40"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09120-481A-4306-A05D-EF954AFF8A2B}">
  <dimension ref="A1:AF93"/>
  <sheetViews>
    <sheetView zoomScaleNormal="100" zoomScaleSheetLayoutView="70" workbookViewId="0"/>
  </sheetViews>
  <sheetFormatPr defaultRowHeight="15" customHeight="1"/>
  <cols>
    <col min="1" max="1" width="3.19921875" style="11" bestFit="1" customWidth="1"/>
    <col min="2" max="2" width="14.5" style="11" bestFit="1" customWidth="1"/>
    <col min="3" max="6" width="11.5" style="11" customWidth="1"/>
    <col min="7" max="7" width="11.5" style="11" bestFit="1" customWidth="1"/>
    <col min="8" max="8" width="3.69921875" style="11" customWidth="1"/>
    <col min="9" max="9" width="14.19921875" style="11" customWidth="1"/>
    <col min="10" max="10" width="13" style="38" hidden="1" customWidth="1"/>
    <col min="11" max="11" width="16.3984375" style="37" hidden="1" customWidth="1"/>
    <col min="12" max="12" width="5.69921875" style="37" hidden="1" customWidth="1"/>
    <col min="13" max="13" width="2.69921875" style="37" hidden="1" customWidth="1"/>
    <col min="14" max="14" width="7.69921875" style="37" hidden="1" customWidth="1"/>
    <col min="15" max="15" width="4.69921875" style="37" hidden="1" customWidth="1"/>
    <col min="16" max="17" width="5.69921875" style="37" hidden="1" customWidth="1"/>
    <col min="18" max="18" width="3.69921875" style="37" hidden="1" customWidth="1"/>
    <col min="19" max="19" width="6.69921875" style="37" hidden="1" customWidth="1"/>
    <col min="20" max="20" width="7.69921875" style="37" hidden="1" customWidth="1"/>
    <col min="21" max="22" width="6.69921875" style="37" hidden="1" customWidth="1"/>
    <col min="23" max="23" width="5.69921875" style="37" hidden="1" customWidth="1"/>
    <col min="24" max="24" width="3.69921875" style="37" hidden="1" customWidth="1"/>
    <col min="25" max="25" width="5.8984375" style="37" hidden="1" customWidth="1"/>
    <col min="26" max="28" width="3.69921875" style="37" hidden="1" customWidth="1"/>
    <col min="29" max="31" width="9.69921875" style="37" hidden="1" customWidth="1"/>
    <col min="32" max="32" width="45.69921875" style="37" hidden="1" customWidth="1"/>
    <col min="33" max="254" width="8.796875" style="11"/>
    <col min="255" max="255" width="3.19921875" style="11" bestFit="1" customWidth="1"/>
    <col min="256" max="256" width="14.5" style="11" bestFit="1" customWidth="1"/>
    <col min="257" max="260" width="11.5" style="11" customWidth="1"/>
    <col min="261" max="261" width="11.5" style="11" bestFit="1" customWidth="1"/>
    <col min="262" max="262" width="19.19921875" style="11" bestFit="1" customWidth="1"/>
    <col min="263" max="263" width="10.59765625" style="11" bestFit="1" customWidth="1"/>
    <col min="264" max="266" width="9.19921875" style="11" bestFit="1" customWidth="1"/>
    <col min="267" max="510" width="8.796875" style="11"/>
    <col min="511" max="511" width="3.19921875" style="11" bestFit="1" customWidth="1"/>
    <col min="512" max="512" width="14.5" style="11" bestFit="1" customWidth="1"/>
    <col min="513" max="516" width="11.5" style="11" customWidth="1"/>
    <col min="517" max="517" width="11.5" style="11" bestFit="1" customWidth="1"/>
    <col min="518" max="518" width="19.19921875" style="11" bestFit="1" customWidth="1"/>
    <col min="519" max="519" width="10.59765625" style="11" bestFit="1" customWidth="1"/>
    <col min="520" max="522" width="9.19921875" style="11" bestFit="1" customWidth="1"/>
    <col min="523" max="766" width="8.796875" style="11"/>
    <col min="767" max="767" width="3.19921875" style="11" bestFit="1" customWidth="1"/>
    <col min="768" max="768" width="14.5" style="11" bestFit="1" customWidth="1"/>
    <col min="769" max="772" width="11.5" style="11" customWidth="1"/>
    <col min="773" max="773" width="11.5" style="11" bestFit="1" customWidth="1"/>
    <col min="774" max="774" width="19.19921875" style="11" bestFit="1" customWidth="1"/>
    <col min="775" max="775" width="10.59765625" style="11" bestFit="1" customWidth="1"/>
    <col min="776" max="778" width="9.19921875" style="11" bestFit="1" customWidth="1"/>
    <col min="779" max="1022" width="8.796875" style="11"/>
    <col min="1023" max="1023" width="3.19921875" style="11" bestFit="1" customWidth="1"/>
    <col min="1024" max="1024" width="14.5" style="11" bestFit="1" customWidth="1"/>
    <col min="1025" max="1028" width="11.5" style="11" customWidth="1"/>
    <col min="1029" max="1029" width="11.5" style="11" bestFit="1" customWidth="1"/>
    <col min="1030" max="1030" width="19.19921875" style="11" bestFit="1" customWidth="1"/>
    <col min="1031" max="1031" width="10.59765625" style="11" bestFit="1" customWidth="1"/>
    <col min="1032" max="1034" width="9.19921875" style="11" bestFit="1" customWidth="1"/>
    <col min="1035" max="1278" width="8.796875" style="11"/>
    <col min="1279" max="1279" width="3.19921875" style="11" bestFit="1" customWidth="1"/>
    <col min="1280" max="1280" width="14.5" style="11" bestFit="1" customWidth="1"/>
    <col min="1281" max="1284" width="11.5" style="11" customWidth="1"/>
    <col min="1285" max="1285" width="11.5" style="11" bestFit="1" customWidth="1"/>
    <col min="1286" max="1286" width="19.19921875" style="11" bestFit="1" customWidth="1"/>
    <col min="1287" max="1287" width="10.59765625" style="11" bestFit="1" customWidth="1"/>
    <col min="1288" max="1290" width="9.19921875" style="11" bestFit="1" customWidth="1"/>
    <col min="1291" max="1534" width="8.796875" style="11"/>
    <col min="1535" max="1535" width="3.19921875" style="11" bestFit="1" customWidth="1"/>
    <col min="1536" max="1536" width="14.5" style="11" bestFit="1" customWidth="1"/>
    <col min="1537" max="1540" width="11.5" style="11" customWidth="1"/>
    <col min="1541" max="1541" width="11.5" style="11" bestFit="1" customWidth="1"/>
    <col min="1542" max="1542" width="19.19921875" style="11" bestFit="1" customWidth="1"/>
    <col min="1543" max="1543" width="10.59765625" style="11" bestFit="1" customWidth="1"/>
    <col min="1544" max="1546" width="9.19921875" style="11" bestFit="1" customWidth="1"/>
    <col min="1547" max="1790" width="8.796875" style="11"/>
    <col min="1791" max="1791" width="3.19921875" style="11" bestFit="1" customWidth="1"/>
    <col min="1792" max="1792" width="14.5" style="11" bestFit="1" customWidth="1"/>
    <col min="1793" max="1796" width="11.5" style="11" customWidth="1"/>
    <col min="1797" max="1797" width="11.5" style="11" bestFit="1" customWidth="1"/>
    <col min="1798" max="1798" width="19.19921875" style="11" bestFit="1" customWidth="1"/>
    <col min="1799" max="1799" width="10.59765625" style="11" bestFit="1" customWidth="1"/>
    <col min="1800" max="1802" width="9.19921875" style="11" bestFit="1" customWidth="1"/>
    <col min="1803" max="2046" width="8.796875" style="11"/>
    <col min="2047" max="2047" width="3.19921875" style="11" bestFit="1" customWidth="1"/>
    <col min="2048" max="2048" width="14.5" style="11" bestFit="1" customWidth="1"/>
    <col min="2049" max="2052" width="11.5" style="11" customWidth="1"/>
    <col min="2053" max="2053" width="11.5" style="11" bestFit="1" customWidth="1"/>
    <col min="2054" max="2054" width="19.19921875" style="11" bestFit="1" customWidth="1"/>
    <col min="2055" max="2055" width="10.59765625" style="11" bestFit="1" customWidth="1"/>
    <col min="2056" max="2058" width="9.19921875" style="11" bestFit="1" customWidth="1"/>
    <col min="2059" max="2302" width="8.796875" style="11"/>
    <col min="2303" max="2303" width="3.19921875" style="11" bestFit="1" customWidth="1"/>
    <col min="2304" max="2304" width="14.5" style="11" bestFit="1" customWidth="1"/>
    <col min="2305" max="2308" width="11.5" style="11" customWidth="1"/>
    <col min="2309" max="2309" width="11.5" style="11" bestFit="1" customWidth="1"/>
    <col min="2310" max="2310" width="19.19921875" style="11" bestFit="1" customWidth="1"/>
    <col min="2311" max="2311" width="10.59765625" style="11" bestFit="1" customWidth="1"/>
    <col min="2312" max="2314" width="9.19921875" style="11" bestFit="1" customWidth="1"/>
    <col min="2315" max="2558" width="8.796875" style="11"/>
    <col min="2559" max="2559" width="3.19921875" style="11" bestFit="1" customWidth="1"/>
    <col min="2560" max="2560" width="14.5" style="11" bestFit="1" customWidth="1"/>
    <col min="2561" max="2564" width="11.5" style="11" customWidth="1"/>
    <col min="2565" max="2565" width="11.5" style="11" bestFit="1" customWidth="1"/>
    <col min="2566" max="2566" width="19.19921875" style="11" bestFit="1" customWidth="1"/>
    <col min="2567" max="2567" width="10.59765625" style="11" bestFit="1" customWidth="1"/>
    <col min="2568" max="2570" width="9.19921875" style="11" bestFit="1" customWidth="1"/>
    <col min="2571" max="2814" width="8.796875" style="11"/>
    <col min="2815" max="2815" width="3.19921875" style="11" bestFit="1" customWidth="1"/>
    <col min="2816" max="2816" width="14.5" style="11" bestFit="1" customWidth="1"/>
    <col min="2817" max="2820" width="11.5" style="11" customWidth="1"/>
    <col min="2821" max="2821" width="11.5" style="11" bestFit="1" customWidth="1"/>
    <col min="2822" max="2822" width="19.19921875" style="11" bestFit="1" customWidth="1"/>
    <col min="2823" max="2823" width="10.59765625" style="11" bestFit="1" customWidth="1"/>
    <col min="2824" max="2826" width="9.19921875" style="11" bestFit="1" customWidth="1"/>
    <col min="2827" max="3070" width="8.796875" style="11"/>
    <col min="3071" max="3071" width="3.19921875" style="11" bestFit="1" customWidth="1"/>
    <col min="3072" max="3072" width="14.5" style="11" bestFit="1" customWidth="1"/>
    <col min="3073" max="3076" width="11.5" style="11" customWidth="1"/>
    <col min="3077" max="3077" width="11.5" style="11" bestFit="1" customWidth="1"/>
    <col min="3078" max="3078" width="19.19921875" style="11" bestFit="1" customWidth="1"/>
    <col min="3079" max="3079" width="10.59765625" style="11" bestFit="1" customWidth="1"/>
    <col min="3080" max="3082" width="9.19921875" style="11" bestFit="1" customWidth="1"/>
    <col min="3083" max="3326" width="8.796875" style="11"/>
    <col min="3327" max="3327" width="3.19921875" style="11" bestFit="1" customWidth="1"/>
    <col min="3328" max="3328" width="14.5" style="11" bestFit="1" customWidth="1"/>
    <col min="3329" max="3332" width="11.5" style="11" customWidth="1"/>
    <col min="3333" max="3333" width="11.5" style="11" bestFit="1" customWidth="1"/>
    <col min="3334" max="3334" width="19.19921875" style="11" bestFit="1" customWidth="1"/>
    <col min="3335" max="3335" width="10.59765625" style="11" bestFit="1" customWidth="1"/>
    <col min="3336" max="3338" width="9.19921875" style="11" bestFit="1" customWidth="1"/>
    <col min="3339" max="3582" width="8.796875" style="11"/>
    <col min="3583" max="3583" width="3.19921875" style="11" bestFit="1" customWidth="1"/>
    <col min="3584" max="3584" width="14.5" style="11" bestFit="1" customWidth="1"/>
    <col min="3585" max="3588" width="11.5" style="11" customWidth="1"/>
    <col min="3589" max="3589" width="11.5" style="11" bestFit="1" customWidth="1"/>
    <col min="3590" max="3590" width="19.19921875" style="11" bestFit="1" customWidth="1"/>
    <col min="3591" max="3591" width="10.59765625" style="11" bestFit="1" customWidth="1"/>
    <col min="3592" max="3594" width="9.19921875" style="11" bestFit="1" customWidth="1"/>
    <col min="3595" max="3838" width="8.796875" style="11"/>
    <col min="3839" max="3839" width="3.19921875" style="11" bestFit="1" customWidth="1"/>
    <col min="3840" max="3840" width="14.5" style="11" bestFit="1" customWidth="1"/>
    <col min="3841" max="3844" width="11.5" style="11" customWidth="1"/>
    <col min="3845" max="3845" width="11.5" style="11" bestFit="1" customWidth="1"/>
    <col min="3846" max="3846" width="19.19921875" style="11" bestFit="1" customWidth="1"/>
    <col min="3847" max="3847" width="10.59765625" style="11" bestFit="1" customWidth="1"/>
    <col min="3848" max="3850" width="9.19921875" style="11" bestFit="1" customWidth="1"/>
    <col min="3851" max="4094" width="8.796875" style="11"/>
    <col min="4095" max="4095" width="3.19921875" style="11" bestFit="1" customWidth="1"/>
    <col min="4096" max="4096" width="14.5" style="11" bestFit="1" customWidth="1"/>
    <col min="4097" max="4100" width="11.5" style="11" customWidth="1"/>
    <col min="4101" max="4101" width="11.5" style="11" bestFit="1" customWidth="1"/>
    <col min="4102" max="4102" width="19.19921875" style="11" bestFit="1" customWidth="1"/>
    <col min="4103" max="4103" width="10.59765625" style="11" bestFit="1" customWidth="1"/>
    <col min="4104" max="4106" width="9.19921875" style="11" bestFit="1" customWidth="1"/>
    <col min="4107" max="4350" width="8.796875" style="11"/>
    <col min="4351" max="4351" width="3.19921875" style="11" bestFit="1" customWidth="1"/>
    <col min="4352" max="4352" width="14.5" style="11" bestFit="1" customWidth="1"/>
    <col min="4353" max="4356" width="11.5" style="11" customWidth="1"/>
    <col min="4357" max="4357" width="11.5" style="11" bestFit="1" customWidth="1"/>
    <col min="4358" max="4358" width="19.19921875" style="11" bestFit="1" customWidth="1"/>
    <col min="4359" max="4359" width="10.59765625" style="11" bestFit="1" customWidth="1"/>
    <col min="4360" max="4362" width="9.19921875" style="11" bestFit="1" customWidth="1"/>
    <col min="4363" max="4606" width="8.796875" style="11"/>
    <col min="4607" max="4607" width="3.19921875" style="11" bestFit="1" customWidth="1"/>
    <col min="4608" max="4608" width="14.5" style="11" bestFit="1" customWidth="1"/>
    <col min="4609" max="4612" width="11.5" style="11" customWidth="1"/>
    <col min="4613" max="4613" width="11.5" style="11" bestFit="1" customWidth="1"/>
    <col min="4614" max="4614" width="19.19921875" style="11" bestFit="1" customWidth="1"/>
    <col min="4615" max="4615" width="10.59765625" style="11" bestFit="1" customWidth="1"/>
    <col min="4616" max="4618" width="9.19921875" style="11" bestFit="1" customWidth="1"/>
    <col min="4619" max="4862" width="8.796875" style="11"/>
    <col min="4863" max="4863" width="3.19921875" style="11" bestFit="1" customWidth="1"/>
    <col min="4864" max="4864" width="14.5" style="11" bestFit="1" customWidth="1"/>
    <col min="4865" max="4868" width="11.5" style="11" customWidth="1"/>
    <col min="4869" max="4869" width="11.5" style="11" bestFit="1" customWidth="1"/>
    <col min="4870" max="4870" width="19.19921875" style="11" bestFit="1" customWidth="1"/>
    <col min="4871" max="4871" width="10.59765625" style="11" bestFit="1" customWidth="1"/>
    <col min="4872" max="4874" width="9.19921875" style="11" bestFit="1" customWidth="1"/>
    <col min="4875" max="5118" width="8.796875" style="11"/>
    <col min="5119" max="5119" width="3.19921875" style="11" bestFit="1" customWidth="1"/>
    <col min="5120" max="5120" width="14.5" style="11" bestFit="1" customWidth="1"/>
    <col min="5121" max="5124" width="11.5" style="11" customWidth="1"/>
    <col min="5125" max="5125" width="11.5" style="11" bestFit="1" customWidth="1"/>
    <col min="5126" max="5126" width="19.19921875" style="11" bestFit="1" customWidth="1"/>
    <col min="5127" max="5127" width="10.59765625" style="11" bestFit="1" customWidth="1"/>
    <col min="5128" max="5130" width="9.19921875" style="11" bestFit="1" customWidth="1"/>
    <col min="5131" max="5374" width="8.796875" style="11"/>
    <col min="5375" max="5375" width="3.19921875" style="11" bestFit="1" customWidth="1"/>
    <col min="5376" max="5376" width="14.5" style="11" bestFit="1" customWidth="1"/>
    <col min="5377" max="5380" width="11.5" style="11" customWidth="1"/>
    <col min="5381" max="5381" width="11.5" style="11" bestFit="1" customWidth="1"/>
    <col min="5382" max="5382" width="19.19921875" style="11" bestFit="1" customWidth="1"/>
    <col min="5383" max="5383" width="10.59765625" style="11" bestFit="1" customWidth="1"/>
    <col min="5384" max="5386" width="9.19921875" style="11" bestFit="1" customWidth="1"/>
    <col min="5387" max="5630" width="8.796875" style="11"/>
    <col min="5631" max="5631" width="3.19921875" style="11" bestFit="1" customWidth="1"/>
    <col min="5632" max="5632" width="14.5" style="11" bestFit="1" customWidth="1"/>
    <col min="5633" max="5636" width="11.5" style="11" customWidth="1"/>
    <col min="5637" max="5637" width="11.5" style="11" bestFit="1" customWidth="1"/>
    <col min="5638" max="5638" width="19.19921875" style="11" bestFit="1" customWidth="1"/>
    <col min="5639" max="5639" width="10.59765625" style="11" bestFit="1" customWidth="1"/>
    <col min="5640" max="5642" width="9.19921875" style="11" bestFit="1" customWidth="1"/>
    <col min="5643" max="5886" width="8.796875" style="11"/>
    <col min="5887" max="5887" width="3.19921875" style="11" bestFit="1" customWidth="1"/>
    <col min="5888" max="5888" width="14.5" style="11" bestFit="1" customWidth="1"/>
    <col min="5889" max="5892" width="11.5" style="11" customWidth="1"/>
    <col min="5893" max="5893" width="11.5" style="11" bestFit="1" customWidth="1"/>
    <col min="5894" max="5894" width="19.19921875" style="11" bestFit="1" customWidth="1"/>
    <col min="5895" max="5895" width="10.59765625" style="11" bestFit="1" customWidth="1"/>
    <col min="5896" max="5898" width="9.19921875" style="11" bestFit="1" customWidth="1"/>
    <col min="5899" max="6142" width="8.796875" style="11"/>
    <col min="6143" max="6143" width="3.19921875" style="11" bestFit="1" customWidth="1"/>
    <col min="6144" max="6144" width="14.5" style="11" bestFit="1" customWidth="1"/>
    <col min="6145" max="6148" width="11.5" style="11" customWidth="1"/>
    <col min="6149" max="6149" width="11.5" style="11" bestFit="1" customWidth="1"/>
    <col min="6150" max="6150" width="19.19921875" style="11" bestFit="1" customWidth="1"/>
    <col min="6151" max="6151" width="10.59765625" style="11" bestFit="1" customWidth="1"/>
    <col min="6152" max="6154" width="9.19921875" style="11" bestFit="1" customWidth="1"/>
    <col min="6155" max="6398" width="8.796875" style="11"/>
    <col min="6399" max="6399" width="3.19921875" style="11" bestFit="1" customWidth="1"/>
    <col min="6400" max="6400" width="14.5" style="11" bestFit="1" customWidth="1"/>
    <col min="6401" max="6404" width="11.5" style="11" customWidth="1"/>
    <col min="6405" max="6405" width="11.5" style="11" bestFit="1" customWidth="1"/>
    <col min="6406" max="6406" width="19.19921875" style="11" bestFit="1" customWidth="1"/>
    <col min="6407" max="6407" width="10.59765625" style="11" bestFit="1" customWidth="1"/>
    <col min="6408" max="6410" width="9.19921875" style="11" bestFit="1" customWidth="1"/>
    <col min="6411" max="6654" width="8.796875" style="11"/>
    <col min="6655" max="6655" width="3.19921875" style="11" bestFit="1" customWidth="1"/>
    <col min="6656" max="6656" width="14.5" style="11" bestFit="1" customWidth="1"/>
    <col min="6657" max="6660" width="11.5" style="11" customWidth="1"/>
    <col min="6661" max="6661" width="11.5" style="11" bestFit="1" customWidth="1"/>
    <col min="6662" max="6662" width="19.19921875" style="11" bestFit="1" customWidth="1"/>
    <col min="6663" max="6663" width="10.59765625" style="11" bestFit="1" customWidth="1"/>
    <col min="6664" max="6666" width="9.19921875" style="11" bestFit="1" customWidth="1"/>
    <col min="6667" max="6910" width="8.796875" style="11"/>
    <col min="6911" max="6911" width="3.19921875" style="11" bestFit="1" customWidth="1"/>
    <col min="6912" max="6912" width="14.5" style="11" bestFit="1" customWidth="1"/>
    <col min="6913" max="6916" width="11.5" style="11" customWidth="1"/>
    <col min="6917" max="6917" width="11.5" style="11" bestFit="1" customWidth="1"/>
    <col min="6918" max="6918" width="19.19921875" style="11" bestFit="1" customWidth="1"/>
    <col min="6919" max="6919" width="10.59765625" style="11" bestFit="1" customWidth="1"/>
    <col min="6920" max="6922" width="9.19921875" style="11" bestFit="1" customWidth="1"/>
    <col min="6923" max="7166" width="8.796875" style="11"/>
    <col min="7167" max="7167" width="3.19921875" style="11" bestFit="1" customWidth="1"/>
    <col min="7168" max="7168" width="14.5" style="11" bestFit="1" customWidth="1"/>
    <col min="7169" max="7172" width="11.5" style="11" customWidth="1"/>
    <col min="7173" max="7173" width="11.5" style="11" bestFit="1" customWidth="1"/>
    <col min="7174" max="7174" width="19.19921875" style="11" bestFit="1" customWidth="1"/>
    <col min="7175" max="7175" width="10.59765625" style="11" bestFit="1" customWidth="1"/>
    <col min="7176" max="7178" width="9.19921875" style="11" bestFit="1" customWidth="1"/>
    <col min="7179" max="7422" width="8.796875" style="11"/>
    <col min="7423" max="7423" width="3.19921875" style="11" bestFit="1" customWidth="1"/>
    <col min="7424" max="7424" width="14.5" style="11" bestFit="1" customWidth="1"/>
    <col min="7425" max="7428" width="11.5" style="11" customWidth="1"/>
    <col min="7429" max="7429" width="11.5" style="11" bestFit="1" customWidth="1"/>
    <col min="7430" max="7430" width="19.19921875" style="11" bestFit="1" customWidth="1"/>
    <col min="7431" max="7431" width="10.59765625" style="11" bestFit="1" customWidth="1"/>
    <col min="7432" max="7434" width="9.19921875" style="11" bestFit="1" customWidth="1"/>
    <col min="7435" max="7678" width="8.796875" style="11"/>
    <col min="7679" max="7679" width="3.19921875" style="11" bestFit="1" customWidth="1"/>
    <col min="7680" max="7680" width="14.5" style="11" bestFit="1" customWidth="1"/>
    <col min="7681" max="7684" width="11.5" style="11" customWidth="1"/>
    <col min="7685" max="7685" width="11.5" style="11" bestFit="1" customWidth="1"/>
    <col min="7686" max="7686" width="19.19921875" style="11" bestFit="1" customWidth="1"/>
    <col min="7687" max="7687" width="10.59765625" style="11" bestFit="1" customWidth="1"/>
    <col min="7688" max="7690" width="9.19921875" style="11" bestFit="1" customWidth="1"/>
    <col min="7691" max="7934" width="8.796875" style="11"/>
    <col min="7935" max="7935" width="3.19921875" style="11" bestFit="1" customWidth="1"/>
    <col min="7936" max="7936" width="14.5" style="11" bestFit="1" customWidth="1"/>
    <col min="7937" max="7940" width="11.5" style="11" customWidth="1"/>
    <col min="7941" max="7941" width="11.5" style="11" bestFit="1" customWidth="1"/>
    <col min="7942" max="7942" width="19.19921875" style="11" bestFit="1" customWidth="1"/>
    <col min="7943" max="7943" width="10.59765625" style="11" bestFit="1" customWidth="1"/>
    <col min="7944" max="7946" width="9.19921875" style="11" bestFit="1" customWidth="1"/>
    <col min="7947" max="8190" width="8.796875" style="11"/>
    <col min="8191" max="8191" width="3.19921875" style="11" bestFit="1" customWidth="1"/>
    <col min="8192" max="8192" width="14.5" style="11" bestFit="1" customWidth="1"/>
    <col min="8193" max="8196" width="11.5" style="11" customWidth="1"/>
    <col min="8197" max="8197" width="11.5" style="11" bestFit="1" customWidth="1"/>
    <col min="8198" max="8198" width="19.19921875" style="11" bestFit="1" customWidth="1"/>
    <col min="8199" max="8199" width="10.59765625" style="11" bestFit="1" customWidth="1"/>
    <col min="8200" max="8202" width="9.19921875" style="11" bestFit="1" customWidth="1"/>
    <col min="8203" max="8446" width="8.796875" style="11"/>
    <col min="8447" max="8447" width="3.19921875" style="11" bestFit="1" customWidth="1"/>
    <col min="8448" max="8448" width="14.5" style="11" bestFit="1" customWidth="1"/>
    <col min="8449" max="8452" width="11.5" style="11" customWidth="1"/>
    <col min="8453" max="8453" width="11.5" style="11" bestFit="1" customWidth="1"/>
    <col min="8454" max="8454" width="19.19921875" style="11" bestFit="1" customWidth="1"/>
    <col min="8455" max="8455" width="10.59765625" style="11" bestFit="1" customWidth="1"/>
    <col min="8456" max="8458" width="9.19921875" style="11" bestFit="1" customWidth="1"/>
    <col min="8459" max="8702" width="8.796875" style="11"/>
    <col min="8703" max="8703" width="3.19921875" style="11" bestFit="1" customWidth="1"/>
    <col min="8704" max="8704" width="14.5" style="11" bestFit="1" customWidth="1"/>
    <col min="8705" max="8708" width="11.5" style="11" customWidth="1"/>
    <col min="8709" max="8709" width="11.5" style="11" bestFit="1" customWidth="1"/>
    <col min="8710" max="8710" width="19.19921875" style="11" bestFit="1" customWidth="1"/>
    <col min="8711" max="8711" width="10.59765625" style="11" bestFit="1" customWidth="1"/>
    <col min="8712" max="8714" width="9.19921875" style="11" bestFit="1" customWidth="1"/>
    <col min="8715" max="8958" width="8.796875" style="11"/>
    <col min="8959" max="8959" width="3.19921875" style="11" bestFit="1" customWidth="1"/>
    <col min="8960" max="8960" width="14.5" style="11" bestFit="1" customWidth="1"/>
    <col min="8961" max="8964" width="11.5" style="11" customWidth="1"/>
    <col min="8965" max="8965" width="11.5" style="11" bestFit="1" customWidth="1"/>
    <col min="8966" max="8966" width="19.19921875" style="11" bestFit="1" customWidth="1"/>
    <col min="8967" max="8967" width="10.59765625" style="11" bestFit="1" customWidth="1"/>
    <col min="8968" max="8970" width="9.19921875" style="11" bestFit="1" customWidth="1"/>
    <col min="8971" max="9214" width="8.796875" style="11"/>
    <col min="9215" max="9215" width="3.19921875" style="11" bestFit="1" customWidth="1"/>
    <col min="9216" max="9216" width="14.5" style="11" bestFit="1" customWidth="1"/>
    <col min="9217" max="9220" width="11.5" style="11" customWidth="1"/>
    <col min="9221" max="9221" width="11.5" style="11" bestFit="1" customWidth="1"/>
    <col min="9222" max="9222" width="19.19921875" style="11" bestFit="1" customWidth="1"/>
    <col min="9223" max="9223" width="10.59765625" style="11" bestFit="1" customWidth="1"/>
    <col min="9224" max="9226" width="9.19921875" style="11" bestFit="1" customWidth="1"/>
    <col min="9227" max="9470" width="8.796875" style="11"/>
    <col min="9471" max="9471" width="3.19921875" style="11" bestFit="1" customWidth="1"/>
    <col min="9472" max="9472" width="14.5" style="11" bestFit="1" customWidth="1"/>
    <col min="9473" max="9476" width="11.5" style="11" customWidth="1"/>
    <col min="9477" max="9477" width="11.5" style="11" bestFit="1" customWidth="1"/>
    <col min="9478" max="9478" width="19.19921875" style="11" bestFit="1" customWidth="1"/>
    <col min="9479" max="9479" width="10.59765625" style="11" bestFit="1" customWidth="1"/>
    <col min="9480" max="9482" width="9.19921875" style="11" bestFit="1" customWidth="1"/>
    <col min="9483" max="9726" width="8.796875" style="11"/>
    <col min="9727" max="9727" width="3.19921875" style="11" bestFit="1" customWidth="1"/>
    <col min="9728" max="9728" width="14.5" style="11" bestFit="1" customWidth="1"/>
    <col min="9729" max="9732" width="11.5" style="11" customWidth="1"/>
    <col min="9733" max="9733" width="11.5" style="11" bestFit="1" customWidth="1"/>
    <col min="9734" max="9734" width="19.19921875" style="11" bestFit="1" customWidth="1"/>
    <col min="9735" max="9735" width="10.59765625" style="11" bestFit="1" customWidth="1"/>
    <col min="9736" max="9738" width="9.19921875" style="11" bestFit="1" customWidth="1"/>
    <col min="9739" max="9982" width="8.796875" style="11"/>
    <col min="9983" max="9983" width="3.19921875" style="11" bestFit="1" customWidth="1"/>
    <col min="9984" max="9984" width="14.5" style="11" bestFit="1" customWidth="1"/>
    <col min="9985" max="9988" width="11.5" style="11" customWidth="1"/>
    <col min="9989" max="9989" width="11.5" style="11" bestFit="1" customWidth="1"/>
    <col min="9990" max="9990" width="19.19921875" style="11" bestFit="1" customWidth="1"/>
    <col min="9991" max="9991" width="10.59765625" style="11" bestFit="1" customWidth="1"/>
    <col min="9992" max="9994" width="9.19921875" style="11" bestFit="1" customWidth="1"/>
    <col min="9995" max="10238" width="8.796875" style="11"/>
    <col min="10239" max="10239" width="3.19921875" style="11" bestFit="1" customWidth="1"/>
    <col min="10240" max="10240" width="14.5" style="11" bestFit="1" customWidth="1"/>
    <col min="10241" max="10244" width="11.5" style="11" customWidth="1"/>
    <col min="10245" max="10245" width="11.5" style="11" bestFit="1" customWidth="1"/>
    <col min="10246" max="10246" width="19.19921875" style="11" bestFit="1" customWidth="1"/>
    <col min="10247" max="10247" width="10.59765625" style="11" bestFit="1" customWidth="1"/>
    <col min="10248" max="10250" width="9.19921875" style="11" bestFit="1" customWidth="1"/>
    <col min="10251" max="10494" width="8.796875" style="11"/>
    <col min="10495" max="10495" width="3.19921875" style="11" bestFit="1" customWidth="1"/>
    <col min="10496" max="10496" width="14.5" style="11" bestFit="1" customWidth="1"/>
    <col min="10497" max="10500" width="11.5" style="11" customWidth="1"/>
    <col min="10501" max="10501" width="11.5" style="11" bestFit="1" customWidth="1"/>
    <col min="10502" max="10502" width="19.19921875" style="11" bestFit="1" customWidth="1"/>
    <col min="10503" max="10503" width="10.59765625" style="11" bestFit="1" customWidth="1"/>
    <col min="10504" max="10506" width="9.19921875" style="11" bestFit="1" customWidth="1"/>
    <col min="10507" max="10750" width="8.796875" style="11"/>
    <col min="10751" max="10751" width="3.19921875" style="11" bestFit="1" customWidth="1"/>
    <col min="10752" max="10752" width="14.5" style="11" bestFit="1" customWidth="1"/>
    <col min="10753" max="10756" width="11.5" style="11" customWidth="1"/>
    <col min="10757" max="10757" width="11.5" style="11" bestFit="1" customWidth="1"/>
    <col min="10758" max="10758" width="19.19921875" style="11" bestFit="1" customWidth="1"/>
    <col min="10759" max="10759" width="10.59765625" style="11" bestFit="1" customWidth="1"/>
    <col min="10760" max="10762" width="9.19921875" style="11" bestFit="1" customWidth="1"/>
    <col min="10763" max="11006" width="8.796875" style="11"/>
    <col min="11007" max="11007" width="3.19921875" style="11" bestFit="1" customWidth="1"/>
    <col min="11008" max="11008" width="14.5" style="11" bestFit="1" customWidth="1"/>
    <col min="11009" max="11012" width="11.5" style="11" customWidth="1"/>
    <col min="11013" max="11013" width="11.5" style="11" bestFit="1" customWidth="1"/>
    <col min="11014" max="11014" width="19.19921875" style="11" bestFit="1" customWidth="1"/>
    <col min="11015" max="11015" width="10.59765625" style="11" bestFit="1" customWidth="1"/>
    <col min="11016" max="11018" width="9.19921875" style="11" bestFit="1" customWidth="1"/>
    <col min="11019" max="11262" width="8.796875" style="11"/>
    <col min="11263" max="11263" width="3.19921875" style="11" bestFit="1" customWidth="1"/>
    <col min="11264" max="11264" width="14.5" style="11" bestFit="1" customWidth="1"/>
    <col min="11265" max="11268" width="11.5" style="11" customWidth="1"/>
    <col min="11269" max="11269" width="11.5" style="11" bestFit="1" customWidth="1"/>
    <col min="11270" max="11270" width="19.19921875" style="11" bestFit="1" customWidth="1"/>
    <col min="11271" max="11271" width="10.59765625" style="11" bestFit="1" customWidth="1"/>
    <col min="11272" max="11274" width="9.19921875" style="11" bestFit="1" customWidth="1"/>
    <col min="11275" max="11518" width="8.796875" style="11"/>
    <col min="11519" max="11519" width="3.19921875" style="11" bestFit="1" customWidth="1"/>
    <col min="11520" max="11520" width="14.5" style="11" bestFit="1" customWidth="1"/>
    <col min="11521" max="11524" width="11.5" style="11" customWidth="1"/>
    <col min="11525" max="11525" width="11.5" style="11" bestFit="1" customWidth="1"/>
    <col min="11526" max="11526" width="19.19921875" style="11" bestFit="1" customWidth="1"/>
    <col min="11527" max="11527" width="10.59765625" style="11" bestFit="1" customWidth="1"/>
    <col min="11528" max="11530" width="9.19921875" style="11" bestFit="1" customWidth="1"/>
    <col min="11531" max="11774" width="8.796875" style="11"/>
    <col min="11775" max="11775" width="3.19921875" style="11" bestFit="1" customWidth="1"/>
    <col min="11776" max="11776" width="14.5" style="11" bestFit="1" customWidth="1"/>
    <col min="11777" max="11780" width="11.5" style="11" customWidth="1"/>
    <col min="11781" max="11781" width="11.5" style="11" bestFit="1" customWidth="1"/>
    <col min="11782" max="11782" width="19.19921875" style="11" bestFit="1" customWidth="1"/>
    <col min="11783" max="11783" width="10.59765625" style="11" bestFit="1" customWidth="1"/>
    <col min="11784" max="11786" width="9.19921875" style="11" bestFit="1" customWidth="1"/>
    <col min="11787" max="12030" width="8.796875" style="11"/>
    <col min="12031" max="12031" width="3.19921875" style="11" bestFit="1" customWidth="1"/>
    <col min="12032" max="12032" width="14.5" style="11" bestFit="1" customWidth="1"/>
    <col min="12033" max="12036" width="11.5" style="11" customWidth="1"/>
    <col min="12037" max="12037" width="11.5" style="11" bestFit="1" customWidth="1"/>
    <col min="12038" max="12038" width="19.19921875" style="11" bestFit="1" customWidth="1"/>
    <col min="12039" max="12039" width="10.59765625" style="11" bestFit="1" customWidth="1"/>
    <col min="12040" max="12042" width="9.19921875" style="11" bestFit="1" customWidth="1"/>
    <col min="12043" max="12286" width="8.796875" style="11"/>
    <col min="12287" max="12287" width="3.19921875" style="11" bestFit="1" customWidth="1"/>
    <col min="12288" max="12288" width="14.5" style="11" bestFit="1" customWidth="1"/>
    <col min="12289" max="12292" width="11.5" style="11" customWidth="1"/>
    <col min="12293" max="12293" width="11.5" style="11" bestFit="1" customWidth="1"/>
    <col min="12294" max="12294" width="19.19921875" style="11" bestFit="1" customWidth="1"/>
    <col min="12295" max="12295" width="10.59765625" style="11" bestFit="1" customWidth="1"/>
    <col min="12296" max="12298" width="9.19921875" style="11" bestFit="1" customWidth="1"/>
    <col min="12299" max="12542" width="8.796875" style="11"/>
    <col min="12543" max="12543" width="3.19921875" style="11" bestFit="1" customWidth="1"/>
    <col min="12544" max="12544" width="14.5" style="11" bestFit="1" customWidth="1"/>
    <col min="12545" max="12548" width="11.5" style="11" customWidth="1"/>
    <col min="12549" max="12549" width="11.5" style="11" bestFit="1" customWidth="1"/>
    <col min="12550" max="12550" width="19.19921875" style="11" bestFit="1" customWidth="1"/>
    <col min="12551" max="12551" width="10.59765625" style="11" bestFit="1" customWidth="1"/>
    <col min="12552" max="12554" width="9.19921875" style="11" bestFit="1" customWidth="1"/>
    <col min="12555" max="12798" width="8.796875" style="11"/>
    <col min="12799" max="12799" width="3.19921875" style="11" bestFit="1" customWidth="1"/>
    <col min="12800" max="12800" width="14.5" style="11" bestFit="1" customWidth="1"/>
    <col min="12801" max="12804" width="11.5" style="11" customWidth="1"/>
    <col min="12805" max="12805" width="11.5" style="11" bestFit="1" customWidth="1"/>
    <col min="12806" max="12806" width="19.19921875" style="11" bestFit="1" customWidth="1"/>
    <col min="12807" max="12807" width="10.59765625" style="11" bestFit="1" customWidth="1"/>
    <col min="12808" max="12810" width="9.19921875" style="11" bestFit="1" customWidth="1"/>
    <col min="12811" max="13054" width="8.796875" style="11"/>
    <col min="13055" max="13055" width="3.19921875" style="11" bestFit="1" customWidth="1"/>
    <col min="13056" max="13056" width="14.5" style="11" bestFit="1" customWidth="1"/>
    <col min="13057" max="13060" width="11.5" style="11" customWidth="1"/>
    <col min="13061" max="13061" width="11.5" style="11" bestFit="1" customWidth="1"/>
    <col min="13062" max="13062" width="19.19921875" style="11" bestFit="1" customWidth="1"/>
    <col min="13063" max="13063" width="10.59765625" style="11" bestFit="1" customWidth="1"/>
    <col min="13064" max="13066" width="9.19921875" style="11" bestFit="1" customWidth="1"/>
    <col min="13067" max="13310" width="8.796875" style="11"/>
    <col min="13311" max="13311" width="3.19921875" style="11" bestFit="1" customWidth="1"/>
    <col min="13312" max="13312" width="14.5" style="11" bestFit="1" customWidth="1"/>
    <col min="13313" max="13316" width="11.5" style="11" customWidth="1"/>
    <col min="13317" max="13317" width="11.5" style="11" bestFit="1" customWidth="1"/>
    <col min="13318" max="13318" width="19.19921875" style="11" bestFit="1" customWidth="1"/>
    <col min="13319" max="13319" width="10.59765625" style="11" bestFit="1" customWidth="1"/>
    <col min="13320" max="13322" width="9.19921875" style="11" bestFit="1" customWidth="1"/>
    <col min="13323" max="13566" width="8.796875" style="11"/>
    <col min="13567" max="13567" width="3.19921875" style="11" bestFit="1" customWidth="1"/>
    <col min="13568" max="13568" width="14.5" style="11" bestFit="1" customWidth="1"/>
    <col min="13569" max="13572" width="11.5" style="11" customWidth="1"/>
    <col min="13573" max="13573" width="11.5" style="11" bestFit="1" customWidth="1"/>
    <col min="13574" max="13574" width="19.19921875" style="11" bestFit="1" customWidth="1"/>
    <col min="13575" max="13575" width="10.59765625" style="11" bestFit="1" customWidth="1"/>
    <col min="13576" max="13578" width="9.19921875" style="11" bestFit="1" customWidth="1"/>
    <col min="13579" max="13822" width="8.796875" style="11"/>
    <col min="13823" max="13823" width="3.19921875" style="11" bestFit="1" customWidth="1"/>
    <col min="13824" max="13824" width="14.5" style="11" bestFit="1" customWidth="1"/>
    <col min="13825" max="13828" width="11.5" style="11" customWidth="1"/>
    <col min="13829" max="13829" width="11.5" style="11" bestFit="1" customWidth="1"/>
    <col min="13830" max="13830" width="19.19921875" style="11" bestFit="1" customWidth="1"/>
    <col min="13831" max="13831" width="10.59765625" style="11" bestFit="1" customWidth="1"/>
    <col min="13832" max="13834" width="9.19921875" style="11" bestFit="1" customWidth="1"/>
    <col min="13835" max="14078" width="8.796875" style="11"/>
    <col min="14079" max="14079" width="3.19921875" style="11" bestFit="1" customWidth="1"/>
    <col min="14080" max="14080" width="14.5" style="11" bestFit="1" customWidth="1"/>
    <col min="14081" max="14084" width="11.5" style="11" customWidth="1"/>
    <col min="14085" max="14085" width="11.5" style="11" bestFit="1" customWidth="1"/>
    <col min="14086" max="14086" width="19.19921875" style="11" bestFit="1" customWidth="1"/>
    <col min="14087" max="14087" width="10.59765625" style="11" bestFit="1" customWidth="1"/>
    <col min="14088" max="14090" width="9.19921875" style="11" bestFit="1" customWidth="1"/>
    <col min="14091" max="14334" width="8.796875" style="11"/>
    <col min="14335" max="14335" width="3.19921875" style="11" bestFit="1" customWidth="1"/>
    <col min="14336" max="14336" width="14.5" style="11" bestFit="1" customWidth="1"/>
    <col min="14337" max="14340" width="11.5" style="11" customWidth="1"/>
    <col min="14341" max="14341" width="11.5" style="11" bestFit="1" customWidth="1"/>
    <col min="14342" max="14342" width="19.19921875" style="11" bestFit="1" customWidth="1"/>
    <col min="14343" max="14343" width="10.59765625" style="11" bestFit="1" customWidth="1"/>
    <col min="14344" max="14346" width="9.19921875" style="11" bestFit="1" customWidth="1"/>
    <col min="14347" max="14590" width="8.796875" style="11"/>
    <col min="14591" max="14591" width="3.19921875" style="11" bestFit="1" customWidth="1"/>
    <col min="14592" max="14592" width="14.5" style="11" bestFit="1" customWidth="1"/>
    <col min="14593" max="14596" width="11.5" style="11" customWidth="1"/>
    <col min="14597" max="14597" width="11.5" style="11" bestFit="1" customWidth="1"/>
    <col min="14598" max="14598" width="19.19921875" style="11" bestFit="1" customWidth="1"/>
    <col min="14599" max="14599" width="10.59765625" style="11" bestFit="1" customWidth="1"/>
    <col min="14600" max="14602" width="9.19921875" style="11" bestFit="1" customWidth="1"/>
    <col min="14603" max="14846" width="8.796875" style="11"/>
    <col min="14847" max="14847" width="3.19921875" style="11" bestFit="1" customWidth="1"/>
    <col min="14848" max="14848" width="14.5" style="11" bestFit="1" customWidth="1"/>
    <col min="14849" max="14852" width="11.5" style="11" customWidth="1"/>
    <col min="14853" max="14853" width="11.5" style="11" bestFit="1" customWidth="1"/>
    <col min="14854" max="14854" width="19.19921875" style="11" bestFit="1" customWidth="1"/>
    <col min="14855" max="14855" width="10.59765625" style="11" bestFit="1" customWidth="1"/>
    <col min="14856" max="14858" width="9.19921875" style="11" bestFit="1" customWidth="1"/>
    <col min="14859" max="15102" width="8.796875" style="11"/>
    <col min="15103" max="15103" width="3.19921875" style="11" bestFit="1" customWidth="1"/>
    <col min="15104" max="15104" width="14.5" style="11" bestFit="1" customWidth="1"/>
    <col min="15105" max="15108" width="11.5" style="11" customWidth="1"/>
    <col min="15109" max="15109" width="11.5" style="11" bestFit="1" customWidth="1"/>
    <col min="15110" max="15110" width="19.19921875" style="11" bestFit="1" customWidth="1"/>
    <col min="15111" max="15111" width="10.59765625" style="11" bestFit="1" customWidth="1"/>
    <col min="15112" max="15114" width="9.19921875" style="11" bestFit="1" customWidth="1"/>
    <col min="15115" max="15358" width="8.796875" style="11"/>
    <col min="15359" max="15359" width="3.19921875" style="11" bestFit="1" customWidth="1"/>
    <col min="15360" max="15360" width="14.5" style="11" bestFit="1" customWidth="1"/>
    <col min="15361" max="15364" width="11.5" style="11" customWidth="1"/>
    <col min="15365" max="15365" width="11.5" style="11" bestFit="1" customWidth="1"/>
    <col min="15366" max="15366" width="19.19921875" style="11" bestFit="1" customWidth="1"/>
    <col min="15367" max="15367" width="10.59765625" style="11" bestFit="1" customWidth="1"/>
    <col min="15368" max="15370" width="9.19921875" style="11" bestFit="1" customWidth="1"/>
    <col min="15371" max="15614" width="8.796875" style="11"/>
    <col min="15615" max="15615" width="3.19921875" style="11" bestFit="1" customWidth="1"/>
    <col min="15616" max="15616" width="14.5" style="11" bestFit="1" customWidth="1"/>
    <col min="15617" max="15620" width="11.5" style="11" customWidth="1"/>
    <col min="15621" max="15621" width="11.5" style="11" bestFit="1" customWidth="1"/>
    <col min="15622" max="15622" width="19.19921875" style="11" bestFit="1" customWidth="1"/>
    <col min="15623" max="15623" width="10.59765625" style="11" bestFit="1" customWidth="1"/>
    <col min="15624" max="15626" width="9.19921875" style="11" bestFit="1" customWidth="1"/>
    <col min="15627" max="15870" width="8.796875" style="11"/>
    <col min="15871" max="15871" width="3.19921875" style="11" bestFit="1" customWidth="1"/>
    <col min="15872" max="15872" width="14.5" style="11" bestFit="1" customWidth="1"/>
    <col min="15873" max="15876" width="11.5" style="11" customWidth="1"/>
    <col min="15877" max="15877" width="11.5" style="11" bestFit="1" customWidth="1"/>
    <col min="15878" max="15878" width="19.19921875" style="11" bestFit="1" customWidth="1"/>
    <col min="15879" max="15879" width="10.59765625" style="11" bestFit="1" customWidth="1"/>
    <col min="15880" max="15882" width="9.19921875" style="11" bestFit="1" customWidth="1"/>
    <col min="15883" max="16126" width="8.796875" style="11"/>
    <col min="16127" max="16127" width="3.19921875" style="11" bestFit="1" customWidth="1"/>
    <col min="16128" max="16128" width="14.5" style="11" bestFit="1" customWidth="1"/>
    <col min="16129" max="16132" width="11.5" style="11" customWidth="1"/>
    <col min="16133" max="16133" width="11.5" style="11" bestFit="1" customWidth="1"/>
    <col min="16134" max="16134" width="19.19921875" style="11" bestFit="1" customWidth="1"/>
    <col min="16135" max="16135" width="10.59765625" style="11" bestFit="1" customWidth="1"/>
    <col min="16136" max="16138" width="9.19921875" style="11" bestFit="1" customWidth="1"/>
    <col min="16139" max="16384" width="8.796875" style="11"/>
  </cols>
  <sheetData>
    <row r="1" spans="1:32" ht="6" customHeight="1"/>
    <row r="2" spans="1:32" s="37" customFormat="1" ht="15" customHeight="1" thickBot="1">
      <c r="B2" s="430" t="s">
        <v>95</v>
      </c>
      <c r="C2" s="432" t="s">
        <v>84</v>
      </c>
      <c r="D2" s="819"/>
      <c r="E2" s="39" t="s">
        <v>85</v>
      </c>
      <c r="F2" s="39" t="s">
        <v>86</v>
      </c>
      <c r="J2" s="38">
        <v>45200</v>
      </c>
      <c r="K2" s="37" t="str">
        <f t="shared" ref="K2:K29" si="0">L2&amp;M2&amp;N2&amp;O2</f>
        <v>2023(令和5)年</v>
      </c>
      <c r="L2" s="37">
        <v>2023</v>
      </c>
      <c r="M2" s="37" t="s">
        <v>87</v>
      </c>
      <c r="N2" s="40" t="s">
        <v>136</v>
      </c>
      <c r="O2" s="37" t="s">
        <v>88</v>
      </c>
      <c r="P2" s="37">
        <v>1</v>
      </c>
      <c r="Q2" s="37" t="s">
        <v>89</v>
      </c>
      <c r="R2" s="41">
        <f>IF(E3="","",DATEVALUE(W3&amp;"/"&amp;E3&amp;"/"&amp;1))</f>
        <v>45261</v>
      </c>
      <c r="S2" s="41" t="s">
        <v>90</v>
      </c>
      <c r="T2" s="41">
        <f>IF(E3="","",DATEVALUE(W3&amp;"/"&amp;E3&amp;"/"&amp;1))</f>
        <v>45261</v>
      </c>
      <c r="U2" s="41" t="s">
        <v>90</v>
      </c>
      <c r="V2" s="41"/>
      <c r="W2" s="37" t="s">
        <v>95</v>
      </c>
    </row>
    <row r="3" spans="1:32" s="37" customFormat="1" ht="15" customHeight="1" thickTop="1" thickBot="1">
      <c r="B3" s="431"/>
      <c r="C3" s="820" t="s">
        <v>164</v>
      </c>
      <c r="D3" s="821"/>
      <c r="E3" s="80">
        <v>12</v>
      </c>
      <c r="F3" s="81">
        <v>45275</v>
      </c>
      <c r="J3" s="38">
        <v>45231</v>
      </c>
      <c r="K3" s="37" t="str">
        <f t="shared" si="0"/>
        <v>2024(令和6)年</v>
      </c>
      <c r="L3" s="37">
        <v>2024</v>
      </c>
      <c r="M3" s="37" t="s">
        <v>87</v>
      </c>
      <c r="N3" s="40" t="s">
        <v>137</v>
      </c>
      <c r="O3" s="37" t="s">
        <v>88</v>
      </c>
      <c r="P3" s="37">
        <v>2</v>
      </c>
      <c r="Q3" s="37" t="s">
        <v>91</v>
      </c>
      <c r="R3" s="41">
        <f>IF(R2="","",R2+1)</f>
        <v>45262</v>
      </c>
      <c r="S3" s="41" t="s">
        <v>92</v>
      </c>
      <c r="T3" s="41">
        <f>IF(T2="","",T2+1)</f>
        <v>45262</v>
      </c>
      <c r="U3" s="41" t="s">
        <v>92</v>
      </c>
      <c r="V3" s="41"/>
      <c r="W3" s="37">
        <f>IF(C3="","",VLOOKUP(C3,K:R,2,FALSE))</f>
        <v>2023</v>
      </c>
      <c r="X3" s="37" t="s">
        <v>84</v>
      </c>
      <c r="Y3" s="37">
        <f>IF(E3="","",E3)</f>
        <v>12</v>
      </c>
      <c r="Z3" s="37" t="s">
        <v>85</v>
      </c>
      <c r="AA3" s="41">
        <f>IF(F3="","",F3)</f>
        <v>45275</v>
      </c>
      <c r="AB3" s="41" t="s">
        <v>86</v>
      </c>
      <c r="AC3" s="37" t="str">
        <f>IF(C3="","　　　年",DBCS(VLOOKUP(C3,K:N,4,FALSE))&amp;"年")</f>
        <v>令和５年</v>
      </c>
      <c r="AD3" s="37" t="str">
        <f>IF(E3="","　　　月",DBCS(VLOOKUP(E3,P:Q,2,FALSE)))</f>
        <v>１２月</v>
      </c>
      <c r="AE3" s="41" t="str">
        <f>IF(F3="","　　　日",DBCS(VLOOKUP(F3,T:U,2,FALSE)))</f>
        <v>１５日</v>
      </c>
      <c r="AF3" s="42" t="str">
        <f>IFERROR(AC3&amp;AD3&amp;AE3,"申請日の日付が正しくありません。")</f>
        <v>令和５年１２月１５日</v>
      </c>
    </row>
    <row r="4" spans="1:32" s="37" customFormat="1" ht="15" customHeight="1" thickTop="1">
      <c r="A4" s="334" t="s">
        <v>319</v>
      </c>
      <c r="B4" s="334"/>
      <c r="C4" s="37" t="s">
        <v>165</v>
      </c>
      <c r="J4" s="38">
        <v>45261</v>
      </c>
      <c r="K4" s="37" t="str">
        <f t="shared" si="0"/>
        <v>2025(令和7)年</v>
      </c>
      <c r="L4" s="37">
        <v>2025</v>
      </c>
      <c r="M4" s="37" t="s">
        <v>87</v>
      </c>
      <c r="N4" s="40" t="s">
        <v>138</v>
      </c>
      <c r="O4" s="37" t="s">
        <v>88</v>
      </c>
      <c r="P4" s="37">
        <v>3</v>
      </c>
      <c r="Q4" s="37" t="s">
        <v>93</v>
      </c>
      <c r="R4" s="41">
        <f>IF(R3="","",R3+1)</f>
        <v>45263</v>
      </c>
      <c r="S4" s="41" t="s">
        <v>94</v>
      </c>
      <c r="T4" s="41">
        <f>IF(T3="","",T3+1)</f>
        <v>45263</v>
      </c>
      <c r="U4" s="41" t="s">
        <v>94</v>
      </c>
      <c r="V4" s="41"/>
    </row>
    <row r="5" spans="1:32" s="37" customFormat="1" ht="15" customHeight="1">
      <c r="A5" s="335" t="s">
        <v>320</v>
      </c>
      <c r="B5" s="335"/>
      <c r="J5" s="38">
        <v>45292</v>
      </c>
      <c r="K5" s="37" t="str">
        <f t="shared" si="0"/>
        <v>2026(令和8)年</v>
      </c>
      <c r="L5" s="37">
        <v>2026</v>
      </c>
      <c r="M5" s="37" t="s">
        <v>87</v>
      </c>
      <c r="N5" s="40" t="s">
        <v>139</v>
      </c>
      <c r="O5" s="37" t="s">
        <v>88</v>
      </c>
      <c r="P5" s="37">
        <v>4</v>
      </c>
      <c r="Q5" s="37" t="s">
        <v>96</v>
      </c>
      <c r="R5" s="41">
        <f>IF(R4="","",R4+1)</f>
        <v>45264</v>
      </c>
      <c r="S5" s="41" t="s">
        <v>97</v>
      </c>
      <c r="T5" s="41">
        <f>IF(T4="","",T4+1)</f>
        <v>45264</v>
      </c>
      <c r="U5" s="41" t="s">
        <v>97</v>
      </c>
      <c r="V5" s="41"/>
    </row>
    <row r="6" spans="1:32" s="37" customFormat="1" ht="15" customHeight="1">
      <c r="B6" s="43" t="s">
        <v>102</v>
      </c>
      <c r="C6" s="43" t="s">
        <v>37</v>
      </c>
      <c r="D6" s="816" t="s">
        <v>57</v>
      </c>
      <c r="E6" s="817"/>
      <c r="F6" s="818"/>
      <c r="J6" s="38">
        <v>45323</v>
      </c>
      <c r="K6" s="37" t="str">
        <f t="shared" si="0"/>
        <v>2027(令和9)年</v>
      </c>
      <c r="L6" s="37">
        <v>2027</v>
      </c>
      <c r="M6" s="37" t="s">
        <v>87</v>
      </c>
      <c r="N6" s="40" t="s">
        <v>140</v>
      </c>
      <c r="O6" s="37" t="s">
        <v>88</v>
      </c>
      <c r="P6" s="37">
        <v>5</v>
      </c>
      <c r="Q6" s="37" t="s">
        <v>98</v>
      </c>
      <c r="R6" s="41">
        <f t="shared" ref="R6:R29" si="1">IF(R5="","",R5+1)</f>
        <v>45265</v>
      </c>
      <c r="S6" s="41" t="s">
        <v>99</v>
      </c>
      <c r="T6" s="41">
        <f t="shared" ref="T6:T29" si="2">IF(T5="","",T5+1)</f>
        <v>45265</v>
      </c>
      <c r="U6" s="41" t="s">
        <v>99</v>
      </c>
      <c r="V6" s="41"/>
    </row>
    <row r="7" spans="1:32" s="37" customFormat="1" ht="15" customHeight="1">
      <c r="C7" s="43" t="s">
        <v>38</v>
      </c>
      <c r="D7" s="816" t="s">
        <v>34</v>
      </c>
      <c r="E7" s="817"/>
      <c r="F7" s="818"/>
      <c r="J7" s="38">
        <v>45352</v>
      </c>
      <c r="K7" s="37" t="str">
        <f t="shared" si="0"/>
        <v>2028(令和10)年</v>
      </c>
      <c r="L7" s="37">
        <v>2028</v>
      </c>
      <c r="M7" s="37" t="s">
        <v>87</v>
      </c>
      <c r="N7" s="40" t="s">
        <v>141</v>
      </c>
      <c r="O7" s="37" t="s">
        <v>88</v>
      </c>
      <c r="P7" s="37">
        <v>6</v>
      </c>
      <c r="Q7" s="37" t="s">
        <v>100</v>
      </c>
      <c r="R7" s="41">
        <f t="shared" si="1"/>
        <v>45266</v>
      </c>
      <c r="S7" s="41" t="s">
        <v>101</v>
      </c>
      <c r="T7" s="41">
        <f t="shared" si="2"/>
        <v>45266</v>
      </c>
      <c r="U7" s="41" t="s">
        <v>101</v>
      </c>
      <c r="V7" s="41"/>
    </row>
    <row r="8" spans="1:32" s="37" customFormat="1" ht="15" customHeight="1">
      <c r="C8" s="43" t="s">
        <v>39</v>
      </c>
      <c r="D8" s="816" t="s">
        <v>35</v>
      </c>
      <c r="E8" s="817"/>
      <c r="F8" s="818"/>
      <c r="J8" s="38">
        <v>45383</v>
      </c>
      <c r="K8" s="37" t="str">
        <f t="shared" si="0"/>
        <v>2029(令和11)年</v>
      </c>
      <c r="L8" s="37">
        <v>2029</v>
      </c>
      <c r="M8" s="37" t="s">
        <v>87</v>
      </c>
      <c r="N8" s="40" t="s">
        <v>142</v>
      </c>
      <c r="O8" s="37" t="s">
        <v>88</v>
      </c>
      <c r="P8" s="37">
        <v>7</v>
      </c>
      <c r="Q8" s="37" t="s">
        <v>103</v>
      </c>
      <c r="R8" s="41">
        <f>IF(R7="","",R7+1)</f>
        <v>45267</v>
      </c>
      <c r="S8" s="41" t="s">
        <v>104</v>
      </c>
      <c r="T8" s="41">
        <f>IF(T7="","",T7+1)</f>
        <v>45267</v>
      </c>
      <c r="U8" s="41" t="s">
        <v>104</v>
      </c>
      <c r="V8" s="41"/>
    </row>
    <row r="9" spans="1:32" s="37" customFormat="1" ht="15" customHeight="1">
      <c r="C9" s="43" t="s">
        <v>40</v>
      </c>
      <c r="D9" s="822" t="s">
        <v>36</v>
      </c>
      <c r="E9" s="823"/>
      <c r="F9" s="818"/>
      <c r="J9" s="38">
        <v>45413</v>
      </c>
      <c r="K9" s="37" t="str">
        <f t="shared" si="0"/>
        <v>2030(令和12)年</v>
      </c>
      <c r="L9" s="37">
        <v>2030</v>
      </c>
      <c r="M9" s="37" t="s">
        <v>87</v>
      </c>
      <c r="N9" s="40" t="s">
        <v>143</v>
      </c>
      <c r="O9" s="37" t="s">
        <v>88</v>
      </c>
      <c r="P9" s="37">
        <v>8</v>
      </c>
      <c r="Q9" s="37" t="s">
        <v>105</v>
      </c>
      <c r="R9" s="41">
        <f t="shared" si="1"/>
        <v>45268</v>
      </c>
      <c r="S9" s="41" t="s">
        <v>106</v>
      </c>
      <c r="T9" s="41">
        <f t="shared" si="2"/>
        <v>45268</v>
      </c>
      <c r="U9" s="41" t="s">
        <v>106</v>
      </c>
      <c r="V9" s="41"/>
    </row>
    <row r="10" spans="1:32" s="37" customFormat="1" ht="15" customHeight="1">
      <c r="C10" s="43" t="s">
        <v>47</v>
      </c>
      <c r="D10" s="816"/>
      <c r="E10" s="817"/>
      <c r="F10" s="818"/>
      <c r="J10" s="38">
        <v>45444</v>
      </c>
      <c r="K10" s="37" t="str">
        <f t="shared" si="0"/>
        <v>2031(令和13)年</v>
      </c>
      <c r="L10" s="37">
        <v>2031</v>
      </c>
      <c r="M10" s="37" t="s">
        <v>87</v>
      </c>
      <c r="N10" s="40" t="s">
        <v>144</v>
      </c>
      <c r="O10" s="37" t="s">
        <v>88</v>
      </c>
      <c r="P10" s="37">
        <v>9</v>
      </c>
      <c r="Q10" s="37" t="s">
        <v>107</v>
      </c>
      <c r="R10" s="41">
        <f t="shared" si="1"/>
        <v>45269</v>
      </c>
      <c r="S10" s="41" t="s">
        <v>108</v>
      </c>
      <c r="T10" s="41">
        <f t="shared" si="2"/>
        <v>45269</v>
      </c>
      <c r="U10" s="41" t="s">
        <v>108</v>
      </c>
      <c r="V10" s="41"/>
    </row>
    <row r="11" spans="1:32" s="37" customFormat="1" ht="15" customHeight="1">
      <c r="C11" s="43" t="s">
        <v>113</v>
      </c>
      <c r="D11" s="822"/>
      <c r="E11" s="823"/>
      <c r="F11" s="818"/>
      <c r="J11" s="38">
        <v>45474</v>
      </c>
      <c r="K11" s="37" t="str">
        <f t="shared" si="0"/>
        <v>2032(令和14)年</v>
      </c>
      <c r="L11" s="37">
        <v>2032</v>
      </c>
      <c r="M11" s="37" t="s">
        <v>87</v>
      </c>
      <c r="N11" s="40" t="s">
        <v>145</v>
      </c>
      <c r="O11" s="37" t="s">
        <v>88</v>
      </c>
      <c r="P11" s="37">
        <v>10</v>
      </c>
      <c r="Q11" s="37" t="s">
        <v>109</v>
      </c>
      <c r="R11" s="41">
        <f t="shared" si="1"/>
        <v>45270</v>
      </c>
      <c r="S11" s="41" t="s">
        <v>110</v>
      </c>
      <c r="T11" s="41">
        <f t="shared" si="2"/>
        <v>45270</v>
      </c>
      <c r="U11" s="41" t="s">
        <v>110</v>
      </c>
      <c r="V11" s="41"/>
    </row>
    <row r="12" spans="1:32" s="37" customFormat="1" ht="15" customHeight="1" thickBot="1">
      <c r="C12" s="43"/>
      <c r="J12" s="38">
        <v>45505</v>
      </c>
      <c r="K12" s="37" t="str">
        <f t="shared" si="0"/>
        <v>2033(令和15)年</v>
      </c>
      <c r="L12" s="37">
        <v>2033</v>
      </c>
      <c r="M12" s="37" t="s">
        <v>87</v>
      </c>
      <c r="N12" s="40" t="s">
        <v>146</v>
      </c>
      <c r="O12" s="37" t="s">
        <v>88</v>
      </c>
      <c r="P12" s="37">
        <v>11</v>
      </c>
      <c r="Q12" s="37" t="s">
        <v>111</v>
      </c>
      <c r="R12" s="41">
        <f t="shared" si="1"/>
        <v>45271</v>
      </c>
      <c r="S12" s="41" t="s">
        <v>112</v>
      </c>
      <c r="T12" s="41">
        <f t="shared" si="2"/>
        <v>45271</v>
      </c>
      <c r="U12" s="41" t="s">
        <v>112</v>
      </c>
      <c r="V12" s="41"/>
    </row>
    <row r="13" spans="1:32" s="37" customFormat="1" ht="15" customHeight="1" thickTop="1" thickBot="1">
      <c r="B13" s="44" t="s">
        <v>117</v>
      </c>
      <c r="C13" s="824">
        <v>45200</v>
      </c>
      <c r="D13" s="825"/>
      <c r="J13" s="38">
        <v>45536</v>
      </c>
      <c r="K13" s="37" t="str">
        <f t="shared" si="0"/>
        <v>2034(令和16)年</v>
      </c>
      <c r="L13" s="37">
        <v>2034</v>
      </c>
      <c r="M13" s="37" t="s">
        <v>87</v>
      </c>
      <c r="N13" s="40" t="s">
        <v>147</v>
      </c>
      <c r="O13" s="37" t="s">
        <v>88</v>
      </c>
      <c r="P13" s="37">
        <v>12</v>
      </c>
      <c r="Q13" s="37" t="s">
        <v>114</v>
      </c>
      <c r="R13" s="41">
        <f t="shared" si="1"/>
        <v>45272</v>
      </c>
      <c r="S13" s="41" t="s">
        <v>115</v>
      </c>
      <c r="T13" s="41">
        <f t="shared" si="2"/>
        <v>45272</v>
      </c>
      <c r="U13" s="41" t="s">
        <v>115</v>
      </c>
      <c r="V13" s="41"/>
    </row>
    <row r="14" spans="1:32" s="37" customFormat="1" ht="15" customHeight="1" thickTop="1" thickBot="1">
      <c r="B14" s="44"/>
      <c r="C14" s="44"/>
      <c r="H14" s="38"/>
      <c r="I14" s="38"/>
      <c r="J14" s="38">
        <v>45566</v>
      </c>
      <c r="K14" s="37" t="str">
        <f t="shared" si="0"/>
        <v>2035(令和17)年</v>
      </c>
      <c r="L14" s="37">
        <v>2035</v>
      </c>
      <c r="M14" s="37" t="s">
        <v>87</v>
      </c>
      <c r="N14" s="40" t="s">
        <v>148</v>
      </c>
      <c r="O14" s="37" t="s">
        <v>88</v>
      </c>
      <c r="R14" s="41">
        <f>IF(R13="","",R13+1)</f>
        <v>45273</v>
      </c>
      <c r="S14" s="41" t="s">
        <v>116</v>
      </c>
      <c r="T14" s="41">
        <f>IF(T13="","",T13+1)</f>
        <v>45273</v>
      </c>
      <c r="U14" s="41" t="s">
        <v>116</v>
      </c>
      <c r="V14" s="41"/>
    </row>
    <row r="15" spans="1:32" ht="40.049999999999997" customHeight="1">
      <c r="A15" s="426" t="s">
        <v>61</v>
      </c>
      <c r="B15" s="427"/>
      <c r="C15" s="297" t="s">
        <v>191</v>
      </c>
      <c r="D15" s="298" t="s">
        <v>192</v>
      </c>
      <c r="E15" s="298" t="s">
        <v>193</v>
      </c>
      <c r="F15" s="299" t="s">
        <v>194</v>
      </c>
      <c r="G15" s="14"/>
      <c r="J15" s="38">
        <v>45597</v>
      </c>
      <c r="K15" s="37" t="str">
        <f t="shared" si="0"/>
        <v>2036(令和18)年</v>
      </c>
      <c r="L15" s="37">
        <v>2036</v>
      </c>
      <c r="M15" s="37" t="s">
        <v>87</v>
      </c>
      <c r="N15" s="40" t="s">
        <v>149</v>
      </c>
      <c r="O15" s="37" t="s">
        <v>88</v>
      </c>
      <c r="R15" s="41">
        <f t="shared" si="1"/>
        <v>45274</v>
      </c>
      <c r="S15" s="41" t="s">
        <v>118</v>
      </c>
      <c r="T15" s="41">
        <f t="shared" si="2"/>
        <v>45274</v>
      </c>
      <c r="U15" s="41" t="s">
        <v>118</v>
      </c>
      <c r="V15" s="41"/>
    </row>
    <row r="16" spans="1:32" ht="40.049999999999997" customHeight="1" thickBot="1">
      <c r="A16" s="428" t="s">
        <v>225</v>
      </c>
      <c r="B16" s="429"/>
      <c r="C16" s="18" t="s">
        <v>53</v>
      </c>
      <c r="D16" s="82" t="s">
        <v>54</v>
      </c>
      <c r="E16" s="82" t="s">
        <v>55</v>
      </c>
      <c r="F16" s="83" t="s">
        <v>56</v>
      </c>
      <c r="G16" s="14"/>
      <c r="J16" s="38">
        <v>45627</v>
      </c>
      <c r="K16" s="37" t="str">
        <f t="shared" si="0"/>
        <v>2037(令和19)年</v>
      </c>
      <c r="L16" s="37">
        <v>2037</v>
      </c>
      <c r="M16" s="37" t="s">
        <v>87</v>
      </c>
      <c r="N16" s="40" t="s">
        <v>150</v>
      </c>
      <c r="O16" s="37" t="s">
        <v>88</v>
      </c>
      <c r="R16" s="41">
        <f>IF(R15="","",R15+1)</f>
        <v>45275</v>
      </c>
      <c r="S16" s="41" t="s">
        <v>119</v>
      </c>
      <c r="T16" s="41">
        <f>IF(T15="","",T15+1)</f>
        <v>45275</v>
      </c>
      <c r="U16" s="41" t="s">
        <v>119</v>
      </c>
      <c r="V16" s="41"/>
    </row>
    <row r="17" spans="1:22" s="37" customFormat="1" ht="15" customHeight="1">
      <c r="A17" s="15"/>
      <c r="B17" s="14"/>
      <c r="C17" s="17"/>
      <c r="D17" s="17"/>
      <c r="E17" s="17"/>
      <c r="F17" s="17"/>
      <c r="G17" s="119" t="s">
        <v>226</v>
      </c>
      <c r="H17" s="11"/>
      <c r="I17" s="11"/>
      <c r="J17" s="38">
        <v>45658</v>
      </c>
      <c r="K17" s="37" t="str">
        <f t="shared" si="0"/>
        <v>2038(令和20)年</v>
      </c>
      <c r="L17" s="37">
        <v>2038</v>
      </c>
      <c r="M17" s="37" t="s">
        <v>87</v>
      </c>
      <c r="N17" s="40" t="s">
        <v>151</v>
      </c>
      <c r="O17" s="37" t="s">
        <v>88</v>
      </c>
      <c r="R17" s="41">
        <f t="shared" si="1"/>
        <v>45276</v>
      </c>
      <c r="S17" s="41" t="s">
        <v>120</v>
      </c>
      <c r="T17" s="41">
        <f t="shared" si="2"/>
        <v>45276</v>
      </c>
      <c r="U17" s="41" t="s">
        <v>120</v>
      </c>
      <c r="V17" s="41"/>
    </row>
    <row r="18" spans="1:22" s="37" customFormat="1" ht="30" customHeight="1">
      <c r="A18" s="424" t="s">
        <v>224</v>
      </c>
      <c r="B18" s="425"/>
      <c r="C18" s="184" t="s">
        <v>239</v>
      </c>
      <c r="D18" s="184" t="s">
        <v>293</v>
      </c>
      <c r="E18" s="184" t="s">
        <v>292</v>
      </c>
      <c r="F18" s="184" t="s">
        <v>291</v>
      </c>
      <c r="G18" s="185" t="s">
        <v>65</v>
      </c>
      <c r="H18" s="11"/>
      <c r="I18" s="11"/>
      <c r="J18" s="38">
        <v>45689</v>
      </c>
      <c r="K18" s="37" t="str">
        <f t="shared" si="0"/>
        <v>2039(令和21)年</v>
      </c>
      <c r="L18" s="37">
        <v>2039</v>
      </c>
      <c r="M18" s="37" t="s">
        <v>87</v>
      </c>
      <c r="N18" s="40" t="s">
        <v>152</v>
      </c>
      <c r="O18" s="37" t="s">
        <v>88</v>
      </c>
      <c r="R18" s="41">
        <f t="shared" si="1"/>
        <v>45277</v>
      </c>
      <c r="S18" s="41" t="s">
        <v>121</v>
      </c>
      <c r="T18" s="41">
        <f t="shared" si="2"/>
        <v>45277</v>
      </c>
      <c r="U18" s="41" t="s">
        <v>121</v>
      </c>
      <c r="V18" s="41"/>
    </row>
    <row r="19" spans="1:22" s="37" customFormat="1" ht="15" customHeight="1">
      <c r="A19" s="9">
        <v>1</v>
      </c>
      <c r="B19" s="74">
        <f>IF($B$33="","",EDATE($B$33,-14))</f>
        <v>44774</v>
      </c>
      <c r="C19" s="84">
        <v>1215000</v>
      </c>
      <c r="D19" s="84">
        <v>283000</v>
      </c>
      <c r="E19" s="84">
        <v>89000</v>
      </c>
      <c r="F19" s="84">
        <v>20000</v>
      </c>
      <c r="G19" s="345">
        <f>SUM(C19:F19)</f>
        <v>1607000</v>
      </c>
      <c r="H19" s="11"/>
      <c r="I19" s="11"/>
      <c r="J19" s="38">
        <v>45717</v>
      </c>
      <c r="K19" s="37" t="str">
        <f t="shared" si="0"/>
        <v>2040(令和22)年</v>
      </c>
      <c r="L19" s="37">
        <v>2040</v>
      </c>
      <c r="M19" s="37" t="s">
        <v>87</v>
      </c>
      <c r="N19" s="40" t="s">
        <v>153</v>
      </c>
      <c r="O19" s="37" t="s">
        <v>88</v>
      </c>
      <c r="R19" s="41">
        <f t="shared" si="1"/>
        <v>45278</v>
      </c>
      <c r="S19" s="41" t="s">
        <v>122</v>
      </c>
      <c r="T19" s="41">
        <f t="shared" si="2"/>
        <v>45278</v>
      </c>
      <c r="U19" s="41" t="s">
        <v>122</v>
      </c>
      <c r="V19" s="41"/>
    </row>
    <row r="20" spans="1:22" s="37" customFormat="1" ht="15" customHeight="1">
      <c r="A20" s="9">
        <v>2</v>
      </c>
      <c r="B20" s="74">
        <f>IF($B$33="","",EDATE($B$33,-13))</f>
        <v>44805</v>
      </c>
      <c r="C20" s="84">
        <v>1050000</v>
      </c>
      <c r="D20" s="84">
        <v>295000</v>
      </c>
      <c r="E20" s="84">
        <v>83000</v>
      </c>
      <c r="F20" s="84">
        <v>20000</v>
      </c>
      <c r="G20" s="345">
        <f>SUM(C20:F20)</f>
        <v>1448000</v>
      </c>
      <c r="H20" s="11"/>
      <c r="I20" s="11"/>
      <c r="J20" s="38">
        <v>45748</v>
      </c>
      <c r="K20" s="37" t="str">
        <f t="shared" si="0"/>
        <v>2041(令和23)年</v>
      </c>
      <c r="L20" s="37">
        <v>2041</v>
      </c>
      <c r="M20" s="37" t="s">
        <v>87</v>
      </c>
      <c r="N20" s="40" t="s">
        <v>154</v>
      </c>
      <c r="O20" s="37" t="s">
        <v>88</v>
      </c>
      <c r="R20" s="41">
        <f t="shared" si="1"/>
        <v>45279</v>
      </c>
      <c r="S20" s="41" t="s">
        <v>123</v>
      </c>
      <c r="T20" s="41">
        <f t="shared" si="2"/>
        <v>45279</v>
      </c>
      <c r="U20" s="41" t="s">
        <v>123</v>
      </c>
      <c r="V20" s="41"/>
    </row>
    <row r="21" spans="1:22" s="37" customFormat="1" ht="15" customHeight="1" thickBot="1">
      <c r="A21" s="21">
        <v>3</v>
      </c>
      <c r="B21" s="75">
        <f>IF($B$33="","",EDATE($B$33,-12))</f>
        <v>44835</v>
      </c>
      <c r="C21" s="85">
        <v>1150000</v>
      </c>
      <c r="D21" s="85">
        <v>310000</v>
      </c>
      <c r="E21" s="85">
        <v>78000</v>
      </c>
      <c r="F21" s="85">
        <v>20000</v>
      </c>
      <c r="G21" s="346">
        <f t="shared" ref="G21" si="3">SUM(C21:F21)</f>
        <v>1558000</v>
      </c>
      <c r="H21" s="11"/>
      <c r="I21" s="11"/>
      <c r="J21" s="38">
        <v>45778</v>
      </c>
      <c r="K21" s="37" t="str">
        <f t="shared" si="0"/>
        <v>2042(令和24)年</v>
      </c>
      <c r="L21" s="37">
        <v>2042</v>
      </c>
      <c r="M21" s="37" t="s">
        <v>87</v>
      </c>
      <c r="N21" s="40" t="s">
        <v>155</v>
      </c>
      <c r="O21" s="37" t="s">
        <v>88</v>
      </c>
      <c r="R21" s="41">
        <f t="shared" si="1"/>
        <v>45280</v>
      </c>
      <c r="S21" s="41" t="s">
        <v>124</v>
      </c>
      <c r="T21" s="41">
        <f t="shared" si="2"/>
        <v>45280</v>
      </c>
      <c r="U21" s="41" t="s">
        <v>124</v>
      </c>
      <c r="V21" s="41"/>
    </row>
    <row r="22" spans="1:22" s="37" customFormat="1" ht="15" customHeight="1" thickTop="1">
      <c r="A22" s="23">
        <v>4</v>
      </c>
      <c r="B22" s="76">
        <f>IF($B$33="","",EDATE($B$33,-11))</f>
        <v>44866</v>
      </c>
      <c r="C22" s="86">
        <v>1140000</v>
      </c>
      <c r="D22" s="86">
        <v>280000</v>
      </c>
      <c r="E22" s="86">
        <v>50000</v>
      </c>
      <c r="F22" s="86">
        <v>20000</v>
      </c>
      <c r="G22" s="347">
        <f>SUM(C22:F22)</f>
        <v>1490000</v>
      </c>
      <c r="H22" s="11"/>
      <c r="I22" s="11"/>
      <c r="J22" s="38">
        <v>45809</v>
      </c>
      <c r="K22" s="37" t="str">
        <f t="shared" si="0"/>
        <v>2043(令和25)年</v>
      </c>
      <c r="L22" s="37">
        <v>2043</v>
      </c>
      <c r="M22" s="37" t="s">
        <v>87</v>
      </c>
      <c r="N22" s="40" t="s">
        <v>156</v>
      </c>
      <c r="O22" s="37" t="s">
        <v>88</v>
      </c>
      <c r="R22" s="41">
        <f t="shared" si="1"/>
        <v>45281</v>
      </c>
      <c r="S22" s="41" t="s">
        <v>125</v>
      </c>
      <c r="T22" s="41">
        <f t="shared" si="2"/>
        <v>45281</v>
      </c>
      <c r="U22" s="41" t="s">
        <v>125</v>
      </c>
      <c r="V22" s="41"/>
    </row>
    <row r="23" spans="1:22" s="37" customFormat="1" ht="15" customHeight="1">
      <c r="A23" s="25">
        <v>5</v>
      </c>
      <c r="B23" s="74">
        <f>IF($B$33="","",EDATE($B$33,-10))</f>
        <v>44896</v>
      </c>
      <c r="C23" s="84">
        <v>1200000</v>
      </c>
      <c r="D23" s="84">
        <v>270000</v>
      </c>
      <c r="E23" s="84">
        <v>60000</v>
      </c>
      <c r="F23" s="84">
        <v>20000</v>
      </c>
      <c r="G23" s="348">
        <f t="shared" ref="G23:G32" si="4">SUM(C23:F23)</f>
        <v>1550000</v>
      </c>
      <c r="H23" s="11"/>
      <c r="I23" s="11"/>
      <c r="J23" s="38">
        <v>45839</v>
      </c>
      <c r="K23" s="37" t="str">
        <f t="shared" si="0"/>
        <v>2044(令和26)年</v>
      </c>
      <c r="L23" s="37">
        <v>2044</v>
      </c>
      <c r="M23" s="37" t="s">
        <v>87</v>
      </c>
      <c r="N23" s="40" t="s">
        <v>157</v>
      </c>
      <c r="O23" s="37" t="s">
        <v>88</v>
      </c>
      <c r="R23" s="41">
        <f t="shared" si="1"/>
        <v>45282</v>
      </c>
      <c r="S23" s="41" t="s">
        <v>126</v>
      </c>
      <c r="T23" s="41">
        <f t="shared" si="2"/>
        <v>45282</v>
      </c>
      <c r="U23" s="41" t="s">
        <v>126</v>
      </c>
      <c r="V23" s="41"/>
    </row>
    <row r="24" spans="1:22" s="37" customFormat="1" ht="15" customHeight="1">
      <c r="A24" s="25">
        <v>6</v>
      </c>
      <c r="B24" s="74">
        <f>IF($B$33="","",EDATE($B$33,-9))</f>
        <v>44927</v>
      </c>
      <c r="C24" s="84">
        <v>2000000</v>
      </c>
      <c r="D24" s="84">
        <v>260000</v>
      </c>
      <c r="E24" s="84">
        <v>70000</v>
      </c>
      <c r="F24" s="84">
        <v>20000</v>
      </c>
      <c r="G24" s="348">
        <f t="shared" si="4"/>
        <v>2350000</v>
      </c>
      <c r="H24" s="11"/>
      <c r="I24" s="11"/>
      <c r="J24" s="38">
        <v>45870</v>
      </c>
      <c r="K24" s="37" t="str">
        <f t="shared" si="0"/>
        <v>2045(令和27)年</v>
      </c>
      <c r="L24" s="37">
        <v>2045</v>
      </c>
      <c r="M24" s="37" t="s">
        <v>87</v>
      </c>
      <c r="N24" s="40" t="s">
        <v>158</v>
      </c>
      <c r="O24" s="37" t="s">
        <v>88</v>
      </c>
      <c r="R24" s="41">
        <f t="shared" si="1"/>
        <v>45283</v>
      </c>
      <c r="S24" s="41" t="s">
        <v>127</v>
      </c>
      <c r="T24" s="41">
        <f t="shared" si="2"/>
        <v>45283</v>
      </c>
      <c r="U24" s="41" t="s">
        <v>127</v>
      </c>
      <c r="V24" s="41"/>
    </row>
    <row r="25" spans="1:22" s="37" customFormat="1" ht="15" customHeight="1">
      <c r="A25" s="25">
        <v>7</v>
      </c>
      <c r="B25" s="74">
        <f>IF($B$33="","",EDATE($B$33,-8))</f>
        <v>44958</v>
      </c>
      <c r="C25" s="84">
        <v>1800000</v>
      </c>
      <c r="D25" s="84">
        <v>250000</v>
      </c>
      <c r="E25" s="84">
        <v>80000</v>
      </c>
      <c r="F25" s="84">
        <v>20000</v>
      </c>
      <c r="G25" s="348">
        <f t="shared" si="4"/>
        <v>2150000</v>
      </c>
      <c r="H25" s="11"/>
      <c r="I25" s="11"/>
      <c r="J25" s="38">
        <v>45901</v>
      </c>
      <c r="K25" s="37" t="str">
        <f t="shared" si="0"/>
        <v>2046(令和28)年</v>
      </c>
      <c r="L25" s="37">
        <v>2046</v>
      </c>
      <c r="M25" s="37" t="s">
        <v>87</v>
      </c>
      <c r="N25" s="40" t="s">
        <v>159</v>
      </c>
      <c r="O25" s="37" t="s">
        <v>88</v>
      </c>
      <c r="R25" s="41">
        <f t="shared" si="1"/>
        <v>45284</v>
      </c>
      <c r="S25" s="41" t="s">
        <v>128</v>
      </c>
      <c r="T25" s="41">
        <f t="shared" si="2"/>
        <v>45284</v>
      </c>
      <c r="U25" s="41" t="s">
        <v>128</v>
      </c>
      <c r="V25" s="41"/>
    </row>
    <row r="26" spans="1:22" s="37" customFormat="1" ht="15" customHeight="1">
      <c r="A26" s="25">
        <v>8</v>
      </c>
      <c r="B26" s="74">
        <f>IF($B$33="","",EDATE($B$33,-7))</f>
        <v>44986</v>
      </c>
      <c r="C26" s="84">
        <v>1100000</v>
      </c>
      <c r="D26" s="84">
        <v>240000</v>
      </c>
      <c r="E26" s="84">
        <v>90000</v>
      </c>
      <c r="F26" s="84">
        <v>20000</v>
      </c>
      <c r="G26" s="348">
        <f t="shared" si="4"/>
        <v>1450000</v>
      </c>
      <c r="H26" s="11"/>
      <c r="I26" s="11"/>
      <c r="J26" s="38">
        <v>45931</v>
      </c>
      <c r="K26" s="37" t="str">
        <f t="shared" si="0"/>
        <v>2047(令和29)年</v>
      </c>
      <c r="L26" s="37">
        <v>2047</v>
      </c>
      <c r="M26" s="37" t="s">
        <v>87</v>
      </c>
      <c r="N26" s="40" t="s">
        <v>160</v>
      </c>
      <c r="O26" s="37" t="s">
        <v>88</v>
      </c>
      <c r="R26" s="41">
        <f t="shared" si="1"/>
        <v>45285</v>
      </c>
      <c r="S26" s="41" t="s">
        <v>129</v>
      </c>
      <c r="T26" s="41">
        <f t="shared" si="2"/>
        <v>45285</v>
      </c>
      <c r="U26" s="41" t="s">
        <v>129</v>
      </c>
      <c r="V26" s="41"/>
    </row>
    <row r="27" spans="1:22" s="37" customFormat="1" ht="15" customHeight="1">
      <c r="A27" s="25">
        <v>9</v>
      </c>
      <c r="B27" s="74">
        <f>IF($B$33="","",EDATE($B$33,-6))</f>
        <v>45017</v>
      </c>
      <c r="C27" s="84">
        <v>800000</v>
      </c>
      <c r="D27" s="84">
        <v>230000</v>
      </c>
      <c r="E27" s="84">
        <v>300000</v>
      </c>
      <c r="F27" s="84">
        <v>20000</v>
      </c>
      <c r="G27" s="348">
        <f t="shared" si="4"/>
        <v>1350000</v>
      </c>
      <c r="H27" s="11"/>
      <c r="I27" s="11"/>
      <c r="J27" s="38">
        <v>45962</v>
      </c>
      <c r="K27" s="37" t="str">
        <f t="shared" si="0"/>
        <v>2048(令和30)年</v>
      </c>
      <c r="L27" s="37">
        <v>2048</v>
      </c>
      <c r="M27" s="37" t="s">
        <v>87</v>
      </c>
      <c r="N27" s="40" t="s">
        <v>161</v>
      </c>
      <c r="O27" s="37" t="s">
        <v>88</v>
      </c>
      <c r="R27" s="41">
        <f t="shared" si="1"/>
        <v>45286</v>
      </c>
      <c r="S27" s="41" t="s">
        <v>130</v>
      </c>
      <c r="T27" s="41">
        <f t="shared" si="2"/>
        <v>45286</v>
      </c>
      <c r="U27" s="41" t="s">
        <v>130</v>
      </c>
      <c r="V27" s="41"/>
    </row>
    <row r="28" spans="1:22" s="37" customFormat="1" ht="15" customHeight="1">
      <c r="A28" s="25">
        <v>10</v>
      </c>
      <c r="B28" s="74">
        <f>IF($B$33="","",EDATE($B$33,-5))</f>
        <v>45047</v>
      </c>
      <c r="C28" s="84">
        <v>900000</v>
      </c>
      <c r="D28" s="84">
        <v>220000</v>
      </c>
      <c r="E28" s="84">
        <v>400000</v>
      </c>
      <c r="F28" s="84">
        <v>20000</v>
      </c>
      <c r="G28" s="348">
        <f t="shared" si="4"/>
        <v>1540000</v>
      </c>
      <c r="H28" s="11"/>
      <c r="I28" s="11"/>
      <c r="J28" s="38">
        <v>45992</v>
      </c>
      <c r="K28" s="37" t="str">
        <f t="shared" si="0"/>
        <v>2049(令和31)年</v>
      </c>
      <c r="L28" s="37">
        <v>2049</v>
      </c>
      <c r="M28" s="37" t="s">
        <v>87</v>
      </c>
      <c r="N28" s="40" t="s">
        <v>162</v>
      </c>
      <c r="O28" s="37" t="s">
        <v>88</v>
      </c>
      <c r="R28" s="41">
        <f t="shared" si="1"/>
        <v>45287</v>
      </c>
      <c r="S28" s="41" t="s">
        <v>131</v>
      </c>
      <c r="T28" s="41">
        <f t="shared" si="2"/>
        <v>45287</v>
      </c>
      <c r="U28" s="41" t="s">
        <v>131</v>
      </c>
      <c r="V28" s="41"/>
    </row>
    <row r="29" spans="1:22" s="37" customFormat="1" ht="15" customHeight="1">
      <c r="A29" s="25">
        <v>11</v>
      </c>
      <c r="B29" s="74">
        <f>IF($B$33="","",EDATE($B$33,-4))</f>
        <v>45078</v>
      </c>
      <c r="C29" s="84">
        <v>950000</v>
      </c>
      <c r="D29" s="84">
        <v>210000</v>
      </c>
      <c r="E29" s="84">
        <v>350000</v>
      </c>
      <c r="F29" s="84">
        <v>20000</v>
      </c>
      <c r="G29" s="348">
        <f t="shared" si="4"/>
        <v>1530000</v>
      </c>
      <c r="H29" s="11"/>
      <c r="I29" s="11"/>
      <c r="J29" s="38">
        <v>46023</v>
      </c>
      <c r="K29" s="37" t="str">
        <f t="shared" si="0"/>
        <v>2050(令和32)年</v>
      </c>
      <c r="L29" s="37">
        <v>2050</v>
      </c>
      <c r="M29" s="37" t="s">
        <v>87</v>
      </c>
      <c r="N29" s="40" t="s">
        <v>163</v>
      </c>
      <c r="O29" s="37" t="s">
        <v>88</v>
      </c>
      <c r="R29" s="41">
        <f t="shared" si="1"/>
        <v>45288</v>
      </c>
      <c r="S29" s="41" t="s">
        <v>132</v>
      </c>
      <c r="T29" s="41">
        <f t="shared" si="2"/>
        <v>45288</v>
      </c>
      <c r="U29" s="41" t="s">
        <v>132</v>
      </c>
      <c r="V29" s="41"/>
    </row>
    <row r="30" spans="1:22" s="37" customFormat="1" ht="15" customHeight="1">
      <c r="A30" s="25">
        <v>12</v>
      </c>
      <c r="B30" s="74">
        <f>IF($B$33="","",EDATE($B$33,-3))</f>
        <v>45108</v>
      </c>
      <c r="C30" s="84">
        <v>880000</v>
      </c>
      <c r="D30" s="84">
        <v>200000</v>
      </c>
      <c r="E30" s="84">
        <v>150000</v>
      </c>
      <c r="F30" s="84">
        <v>20000</v>
      </c>
      <c r="G30" s="348">
        <f t="shared" si="4"/>
        <v>1250000</v>
      </c>
      <c r="H30" s="11"/>
      <c r="I30" s="11"/>
      <c r="J30" s="38">
        <v>46054</v>
      </c>
      <c r="R30" s="41">
        <f>IF(R2="","",IF(OR(R29="",EOMONTH(R2,0)=R29),"",R29+1))</f>
        <v>45289</v>
      </c>
      <c r="S30" s="41" t="s">
        <v>133</v>
      </c>
      <c r="T30" s="41">
        <f>IF(T2="","",IF(OR(T29="",EOMONTH(T2,0)=T29),"",T29+1))</f>
        <v>45289</v>
      </c>
      <c r="U30" s="41" t="s">
        <v>133</v>
      </c>
      <c r="V30" s="41"/>
    </row>
    <row r="31" spans="1:22" s="37" customFormat="1" ht="15" customHeight="1">
      <c r="A31" s="25">
        <v>13</v>
      </c>
      <c r="B31" s="74">
        <f>IF($B$33="","",EDATE($B$33,-2))</f>
        <v>45139</v>
      </c>
      <c r="C31" s="84">
        <v>1050000</v>
      </c>
      <c r="D31" s="84">
        <v>248000</v>
      </c>
      <c r="E31" s="84">
        <v>79000</v>
      </c>
      <c r="F31" s="84">
        <v>20000</v>
      </c>
      <c r="G31" s="348">
        <f>SUM(C31:F31)</f>
        <v>1397000</v>
      </c>
      <c r="H31" s="11"/>
      <c r="I31" s="11"/>
      <c r="J31" s="38">
        <v>46082</v>
      </c>
      <c r="R31" s="41">
        <f>IF(R2="","",IF(OR(R30="",EOMONTH(R2,0)=R30),"",R30+1))</f>
        <v>45290</v>
      </c>
      <c r="S31" s="41" t="s">
        <v>134</v>
      </c>
      <c r="T31" s="41">
        <f>IF(T2="","",IF(OR(T30="",EOMONTH(T2,0)=T30),"",T30+1))</f>
        <v>45290</v>
      </c>
      <c r="U31" s="41" t="s">
        <v>134</v>
      </c>
      <c r="V31" s="41"/>
    </row>
    <row r="32" spans="1:22" s="37" customFormat="1" ht="15" customHeight="1">
      <c r="A32" s="25">
        <v>14</v>
      </c>
      <c r="B32" s="74">
        <f>IF($B$33="","",EDATE($B$33,-1))</f>
        <v>45170</v>
      </c>
      <c r="C32" s="84">
        <v>1010000</v>
      </c>
      <c r="D32" s="84">
        <v>242000</v>
      </c>
      <c r="E32" s="84">
        <v>58000</v>
      </c>
      <c r="F32" s="84">
        <v>20000</v>
      </c>
      <c r="G32" s="348">
        <f t="shared" si="4"/>
        <v>1330000</v>
      </c>
      <c r="H32" s="11"/>
      <c r="I32" s="11"/>
      <c r="J32" s="38">
        <v>46113</v>
      </c>
      <c r="R32" s="41">
        <f>IF(R2="","",IF(OR(R31="",EOMONTH(R2,0)=R31),"",R31+1))</f>
        <v>45291</v>
      </c>
      <c r="S32" s="41" t="s">
        <v>135</v>
      </c>
      <c r="T32" s="41">
        <f>IF(T2="","",IF(OR(T31="",EOMONTH(T2,0)=T31),"",T31+1))</f>
        <v>45291</v>
      </c>
      <c r="U32" s="41" t="s">
        <v>135</v>
      </c>
      <c r="V32" s="41"/>
    </row>
    <row r="33" spans="1:22" s="37" customFormat="1" ht="15" customHeight="1" thickBot="1">
      <c r="A33" s="26">
        <v>15</v>
      </c>
      <c r="B33" s="87">
        <f>IF($C$13="","",EDATE($C$13,0))</f>
        <v>45200</v>
      </c>
      <c r="C33" s="88">
        <v>1130000</v>
      </c>
      <c r="D33" s="88">
        <v>226000</v>
      </c>
      <c r="E33" s="88">
        <v>42000</v>
      </c>
      <c r="F33" s="88">
        <v>20000</v>
      </c>
      <c r="G33" s="349">
        <f>SUM(C33:F33)</f>
        <v>1418000</v>
      </c>
      <c r="H33" s="11"/>
      <c r="I33" s="11"/>
      <c r="J33" s="38">
        <v>46143</v>
      </c>
      <c r="S33" s="41"/>
      <c r="U33" s="41"/>
      <c r="V33" s="41"/>
    </row>
    <row r="34" spans="1:22" s="37" customFormat="1" ht="15" customHeight="1" thickTop="1">
      <c r="A34" s="22"/>
      <c r="B34" s="20" t="s">
        <v>52</v>
      </c>
      <c r="C34" s="336">
        <f>IF(OR(C22="",C23="",C24="",C25="",C26="",C27="",C28="",C29="",C30="",C31="",C32="",C33=""),"",SUM(C22:C33))</f>
        <v>13960000</v>
      </c>
      <c r="D34" s="336">
        <f>IF(OR(D22="",D23="",D24="",D25="",D26="",D27="",D28="",D29="",D30="",D31="",D32="",D33=""),"",SUM(D22:D33))</f>
        <v>2876000</v>
      </c>
      <c r="E34" s="336">
        <f>IF(OR(E22="",E23="",E24="",E25="",E26="",E27="",E28="",E29="",E30="",E31="",E32="",E33=""),"",SUM(E22:E33))</f>
        <v>1729000</v>
      </c>
      <c r="F34" s="336">
        <f>IF(OR(F22="",F23="",F24="",F25="",F26="",F27="",F28="",F29="",F30="",F31="",F32="",F33=""),"",SUM(F22:F33))</f>
        <v>240000</v>
      </c>
      <c r="G34" s="336">
        <f>IF(SUM(G22:G33)=0,"",SUM(G22:G33))</f>
        <v>18805000</v>
      </c>
      <c r="H34" s="11"/>
      <c r="I34" s="11"/>
      <c r="J34" s="38">
        <v>46174</v>
      </c>
      <c r="S34" s="41"/>
      <c r="U34" s="41"/>
      <c r="V34" s="41"/>
    </row>
    <row r="35" spans="1:22" s="37" customFormat="1" ht="15" customHeight="1">
      <c r="A35" s="10"/>
      <c r="B35" s="9" t="s">
        <v>41</v>
      </c>
      <c r="C35" s="337">
        <f>IF(C34="","",C34/$G$34*100)</f>
        <v>74.235575644775338</v>
      </c>
      <c r="D35" s="337">
        <f t="shared" ref="D35:E35" si="5">IF(D34="","",D34/$G$34*100)</f>
        <v>15.293804839138527</v>
      </c>
      <c r="E35" s="337">
        <f t="shared" si="5"/>
        <v>9.1943632012762571</v>
      </c>
      <c r="F35" s="337">
        <f>IF(F34="","",F34/$G$34*100)</f>
        <v>1.2762563148098909</v>
      </c>
      <c r="G35" s="337">
        <f>IF(G34="","",ROUND(G34/$G$34*100,2))</f>
        <v>100</v>
      </c>
      <c r="H35" s="11"/>
      <c r="I35" s="11"/>
      <c r="J35" s="38">
        <v>46204</v>
      </c>
      <c r="S35" s="41"/>
      <c r="U35" s="41"/>
      <c r="V35" s="41"/>
    </row>
    <row r="36" spans="1:22" s="37" customFormat="1" ht="15" customHeight="1">
      <c r="A36" s="11"/>
      <c r="B36" s="11"/>
      <c r="C36" s="11"/>
      <c r="D36" s="11"/>
      <c r="E36" s="11"/>
      <c r="F36" s="11"/>
      <c r="G36" s="11"/>
      <c r="H36" s="11"/>
      <c r="I36" s="11"/>
      <c r="J36" s="38">
        <v>46235</v>
      </c>
      <c r="S36" s="41"/>
      <c r="U36" s="41"/>
      <c r="V36" s="41"/>
    </row>
    <row r="37" spans="1:22" s="37" customFormat="1" ht="15" customHeight="1">
      <c r="A37" s="11"/>
      <c r="B37" s="11"/>
      <c r="C37" s="11"/>
      <c r="D37" s="11"/>
      <c r="E37" s="11"/>
      <c r="F37" s="11"/>
      <c r="G37" s="11"/>
      <c r="H37" s="11"/>
      <c r="I37" s="11"/>
      <c r="J37" s="38">
        <v>46266</v>
      </c>
      <c r="S37" s="41"/>
      <c r="U37" s="41"/>
      <c r="V37" s="41"/>
    </row>
    <row r="38" spans="1:22" s="37" customFormat="1" ht="15" customHeight="1">
      <c r="A38" s="11"/>
      <c r="B38" s="11"/>
      <c r="C38" s="11"/>
      <c r="D38" s="11"/>
      <c r="E38" s="11"/>
      <c r="F38" s="11"/>
      <c r="G38" s="11"/>
      <c r="H38" s="11"/>
      <c r="I38" s="11"/>
      <c r="J38" s="38">
        <v>46296</v>
      </c>
      <c r="S38" s="41"/>
      <c r="U38" s="41"/>
      <c r="V38" s="41"/>
    </row>
    <row r="39" spans="1:22" s="37" customFormat="1" ht="15" customHeight="1">
      <c r="A39" s="11"/>
      <c r="B39" s="11"/>
      <c r="C39" s="11"/>
      <c r="D39" s="11"/>
      <c r="E39" s="11"/>
      <c r="F39" s="11"/>
      <c r="G39" s="11"/>
      <c r="H39" s="11"/>
      <c r="I39" s="11"/>
      <c r="J39" s="38">
        <v>46327</v>
      </c>
      <c r="S39" s="41"/>
      <c r="U39" s="41"/>
      <c r="V39" s="41"/>
    </row>
    <row r="40" spans="1:22" s="37" customFormat="1" ht="15" customHeight="1">
      <c r="A40" s="11"/>
      <c r="B40" s="11"/>
      <c r="C40" s="11"/>
      <c r="D40" s="11"/>
      <c r="E40" s="11"/>
      <c r="F40" s="11"/>
      <c r="G40" s="11"/>
      <c r="H40" s="11"/>
      <c r="I40" s="11"/>
      <c r="J40" s="38">
        <v>46357</v>
      </c>
      <c r="S40" s="41"/>
      <c r="U40" s="41"/>
      <c r="V40" s="41"/>
    </row>
    <row r="41" spans="1:22" s="37" customFormat="1" ht="15" customHeight="1">
      <c r="A41" s="11"/>
      <c r="B41" s="11"/>
      <c r="C41" s="11"/>
      <c r="D41" s="11"/>
      <c r="E41" s="11"/>
      <c r="F41" s="11"/>
      <c r="G41" s="11"/>
      <c r="H41" s="11"/>
      <c r="I41" s="11"/>
      <c r="J41" s="38">
        <v>46388</v>
      </c>
      <c r="S41" s="41"/>
      <c r="U41" s="41"/>
      <c r="V41" s="41"/>
    </row>
    <row r="42" spans="1:22" s="37" customFormat="1" ht="15" customHeight="1">
      <c r="A42" s="11"/>
      <c r="B42" s="11"/>
      <c r="C42" s="11"/>
      <c r="D42" s="11"/>
      <c r="E42" s="11"/>
      <c r="F42" s="11"/>
      <c r="G42" s="11"/>
      <c r="H42" s="11"/>
      <c r="I42" s="11"/>
      <c r="J42" s="38">
        <v>46419</v>
      </c>
      <c r="S42" s="41"/>
      <c r="U42" s="41"/>
      <c r="V42" s="41"/>
    </row>
    <row r="43" spans="1:22" s="37" customFormat="1" ht="15" customHeight="1">
      <c r="A43" s="11"/>
      <c r="B43" s="11"/>
      <c r="C43" s="11"/>
      <c r="D43" s="11"/>
      <c r="E43" s="11"/>
      <c r="F43" s="11"/>
      <c r="G43" s="11"/>
      <c r="H43" s="11"/>
      <c r="I43" s="11"/>
      <c r="J43" s="38">
        <v>46447</v>
      </c>
      <c r="S43" s="41"/>
      <c r="U43" s="41"/>
      <c r="V43" s="41"/>
    </row>
    <row r="44" spans="1:22" s="37" customFormat="1" ht="15" customHeight="1">
      <c r="A44" s="11"/>
      <c r="B44" s="11"/>
      <c r="C44" s="11"/>
      <c r="D44" s="11"/>
      <c r="E44" s="11"/>
      <c r="F44" s="11"/>
      <c r="G44" s="11"/>
      <c r="H44" s="11"/>
      <c r="I44" s="11"/>
      <c r="J44" s="38"/>
      <c r="S44" s="41"/>
      <c r="U44" s="41"/>
      <c r="V44" s="41"/>
    </row>
    <row r="45" spans="1:22" s="37" customFormat="1" ht="15" customHeight="1">
      <c r="A45" s="11"/>
      <c r="B45" s="11"/>
      <c r="C45" s="11"/>
      <c r="D45" s="11"/>
      <c r="E45" s="11"/>
      <c r="F45" s="11"/>
      <c r="G45" s="11"/>
      <c r="H45" s="11"/>
      <c r="I45" s="11"/>
      <c r="J45" s="38"/>
      <c r="S45" s="41"/>
      <c r="U45" s="41"/>
      <c r="V45" s="41"/>
    </row>
    <row r="46" spans="1:22" s="37" customFormat="1" ht="15" customHeight="1">
      <c r="A46" s="11"/>
      <c r="B46" s="11"/>
      <c r="C46" s="11"/>
      <c r="D46" s="11"/>
      <c r="E46" s="11"/>
      <c r="F46" s="11"/>
      <c r="G46" s="11"/>
      <c r="H46" s="11"/>
      <c r="I46" s="11"/>
      <c r="J46" s="38"/>
      <c r="S46" s="41"/>
      <c r="U46" s="41"/>
      <c r="V46" s="41"/>
    </row>
    <row r="47" spans="1:22" s="37" customFormat="1" ht="15" customHeight="1">
      <c r="A47" s="11"/>
      <c r="B47" s="11"/>
      <c r="C47" s="11"/>
      <c r="D47" s="11"/>
      <c r="E47" s="11"/>
      <c r="F47" s="11"/>
      <c r="G47" s="11"/>
      <c r="H47" s="11"/>
      <c r="I47" s="11"/>
      <c r="J47" s="38"/>
      <c r="S47" s="41"/>
      <c r="U47" s="41"/>
      <c r="V47" s="41"/>
    </row>
    <row r="48" spans="1:22" s="37" customFormat="1" ht="15" customHeight="1">
      <c r="A48" s="11"/>
      <c r="B48" s="11"/>
      <c r="C48" s="11"/>
      <c r="D48" s="11"/>
      <c r="E48" s="11"/>
      <c r="F48" s="11"/>
      <c r="G48" s="11"/>
      <c r="H48" s="11"/>
      <c r="I48" s="11"/>
      <c r="J48" s="38"/>
      <c r="S48" s="41"/>
      <c r="U48" s="41"/>
      <c r="V48" s="41"/>
    </row>
    <row r="49" spans="10:22" s="37" customFormat="1" ht="15" customHeight="1">
      <c r="J49" s="38"/>
      <c r="S49" s="41"/>
      <c r="U49" s="41"/>
      <c r="V49" s="41"/>
    </row>
    <row r="50" spans="10:22" s="37" customFormat="1" ht="15" customHeight="1">
      <c r="J50" s="38"/>
      <c r="S50" s="41"/>
      <c r="U50" s="41"/>
      <c r="V50" s="41"/>
    </row>
    <row r="51" spans="10:22" s="37" customFormat="1" ht="15" customHeight="1">
      <c r="J51" s="38"/>
      <c r="S51" s="41"/>
      <c r="U51" s="41"/>
      <c r="V51" s="41"/>
    </row>
    <row r="52" spans="10:22" s="37" customFormat="1" ht="15" customHeight="1">
      <c r="J52" s="38"/>
      <c r="S52" s="41"/>
      <c r="U52" s="41"/>
      <c r="V52" s="41"/>
    </row>
    <row r="53" spans="10:22" s="37" customFormat="1" ht="15" customHeight="1">
      <c r="J53" s="38"/>
      <c r="S53" s="41"/>
      <c r="U53" s="41"/>
      <c r="V53" s="41"/>
    </row>
    <row r="54" spans="10:22" s="37" customFormat="1" ht="15" customHeight="1">
      <c r="J54" s="38"/>
      <c r="S54" s="41"/>
      <c r="U54" s="41"/>
      <c r="V54" s="41"/>
    </row>
    <row r="55" spans="10:22" s="37" customFormat="1" ht="15" customHeight="1">
      <c r="J55" s="38"/>
      <c r="S55" s="41"/>
      <c r="U55" s="41"/>
      <c r="V55" s="41"/>
    </row>
    <row r="56" spans="10:22" s="37" customFormat="1" ht="15" customHeight="1">
      <c r="J56" s="38"/>
      <c r="S56" s="41"/>
      <c r="U56" s="41"/>
      <c r="V56" s="41"/>
    </row>
    <row r="57" spans="10:22" s="37" customFormat="1" ht="15" customHeight="1">
      <c r="J57" s="38"/>
      <c r="S57" s="41"/>
      <c r="U57" s="41"/>
      <c r="V57" s="41"/>
    </row>
    <row r="58" spans="10:22" s="37" customFormat="1" ht="15" customHeight="1">
      <c r="J58" s="38"/>
      <c r="S58" s="41"/>
      <c r="U58" s="41"/>
      <c r="V58" s="41"/>
    </row>
    <row r="59" spans="10:22" s="37" customFormat="1" ht="15" customHeight="1">
      <c r="J59" s="38"/>
      <c r="S59" s="41"/>
      <c r="U59" s="41"/>
      <c r="V59" s="41"/>
    </row>
    <row r="60" spans="10:22" s="37" customFormat="1" ht="15" customHeight="1">
      <c r="J60" s="38"/>
      <c r="S60" s="41"/>
      <c r="U60" s="41"/>
      <c r="V60" s="41"/>
    </row>
    <row r="61" spans="10:22" s="37" customFormat="1" ht="15" customHeight="1">
      <c r="J61" s="38"/>
      <c r="S61" s="41"/>
      <c r="U61" s="41"/>
      <c r="V61" s="41"/>
    </row>
    <row r="62" spans="10:22" s="37" customFormat="1" ht="15" customHeight="1">
      <c r="J62" s="38"/>
      <c r="S62" s="41"/>
      <c r="U62" s="41"/>
      <c r="V62" s="41"/>
    </row>
    <row r="63" spans="10:22" s="37" customFormat="1" ht="15" customHeight="1">
      <c r="J63" s="38"/>
      <c r="S63" s="41"/>
      <c r="U63" s="41"/>
      <c r="V63" s="41"/>
    </row>
    <row r="64" spans="10:22" s="37" customFormat="1" ht="15" customHeight="1">
      <c r="J64" s="38"/>
      <c r="S64" s="41"/>
      <c r="U64" s="41"/>
      <c r="V64" s="41"/>
    </row>
    <row r="65" spans="10:22" s="37" customFormat="1" ht="15" customHeight="1">
      <c r="J65" s="38"/>
      <c r="S65" s="41"/>
      <c r="U65" s="41"/>
      <c r="V65" s="41"/>
    </row>
    <row r="66" spans="10:22" s="37" customFormat="1" ht="15" customHeight="1">
      <c r="J66" s="38"/>
      <c r="S66" s="41"/>
      <c r="U66" s="41"/>
      <c r="V66" s="41"/>
    </row>
    <row r="67" spans="10:22" s="37" customFormat="1" ht="15" customHeight="1">
      <c r="J67" s="38"/>
      <c r="S67" s="41"/>
      <c r="U67" s="41"/>
      <c r="V67" s="41"/>
    </row>
    <row r="68" spans="10:22" s="37" customFormat="1" ht="15" customHeight="1">
      <c r="J68" s="38"/>
      <c r="S68" s="41"/>
      <c r="U68" s="41"/>
      <c r="V68" s="41"/>
    </row>
    <row r="69" spans="10:22" s="37" customFormat="1" ht="15" customHeight="1">
      <c r="J69" s="38"/>
      <c r="S69" s="41"/>
      <c r="U69" s="41"/>
      <c r="V69" s="41"/>
    </row>
    <row r="70" spans="10:22" s="37" customFormat="1" ht="15" customHeight="1">
      <c r="J70" s="38"/>
      <c r="S70" s="41"/>
      <c r="U70" s="41"/>
      <c r="V70" s="41"/>
    </row>
    <row r="71" spans="10:22" s="37" customFormat="1" ht="15" customHeight="1">
      <c r="J71" s="38"/>
      <c r="S71" s="41"/>
      <c r="U71" s="41"/>
      <c r="V71" s="41"/>
    </row>
    <row r="72" spans="10:22" s="37" customFormat="1" ht="15" customHeight="1">
      <c r="J72" s="38"/>
      <c r="S72" s="41"/>
      <c r="U72" s="41"/>
      <c r="V72" s="41"/>
    </row>
    <row r="73" spans="10:22" s="37" customFormat="1" ht="15" customHeight="1">
      <c r="J73" s="38"/>
      <c r="S73" s="41"/>
      <c r="U73" s="41"/>
      <c r="V73" s="41"/>
    </row>
    <row r="74" spans="10:22" s="37" customFormat="1" ht="15" customHeight="1">
      <c r="J74" s="38"/>
      <c r="S74" s="41"/>
      <c r="U74" s="41"/>
      <c r="V74" s="41"/>
    </row>
    <row r="75" spans="10:22" s="37" customFormat="1" ht="15" customHeight="1">
      <c r="J75" s="38"/>
      <c r="S75" s="41"/>
      <c r="U75" s="41"/>
      <c r="V75" s="41"/>
    </row>
    <row r="76" spans="10:22" s="37" customFormat="1" ht="15" customHeight="1">
      <c r="J76" s="38"/>
      <c r="S76" s="41"/>
      <c r="U76" s="41"/>
      <c r="V76" s="41"/>
    </row>
    <row r="77" spans="10:22" s="37" customFormat="1" ht="15" customHeight="1">
      <c r="J77" s="38"/>
      <c r="S77" s="41"/>
      <c r="U77" s="41"/>
      <c r="V77" s="41"/>
    </row>
    <row r="78" spans="10:22" s="37" customFormat="1" ht="15" customHeight="1">
      <c r="J78" s="38"/>
      <c r="S78" s="41"/>
      <c r="U78" s="41"/>
      <c r="V78" s="41"/>
    </row>
    <row r="79" spans="10:22" s="37" customFormat="1" ht="15" customHeight="1">
      <c r="J79" s="38"/>
      <c r="S79" s="41"/>
      <c r="U79" s="41"/>
      <c r="V79" s="41"/>
    </row>
    <row r="80" spans="10:22" s="37" customFormat="1" ht="15" customHeight="1">
      <c r="J80" s="38"/>
      <c r="S80" s="41"/>
      <c r="U80" s="41"/>
      <c r="V80" s="41"/>
    </row>
    <row r="81" spans="10:22" s="37" customFormat="1" ht="15" customHeight="1">
      <c r="J81" s="38"/>
      <c r="S81" s="41"/>
      <c r="U81" s="41"/>
      <c r="V81" s="41"/>
    </row>
    <row r="82" spans="10:22" s="37" customFormat="1" ht="15" customHeight="1">
      <c r="J82" s="38"/>
      <c r="S82" s="41"/>
      <c r="U82" s="41"/>
      <c r="V82" s="41"/>
    </row>
    <row r="83" spans="10:22" s="37" customFormat="1" ht="15" customHeight="1">
      <c r="J83" s="38"/>
      <c r="S83" s="41"/>
      <c r="U83" s="41"/>
      <c r="V83" s="41"/>
    </row>
    <row r="84" spans="10:22" s="37" customFormat="1" ht="15" customHeight="1">
      <c r="J84" s="38"/>
      <c r="S84" s="41"/>
      <c r="U84" s="41"/>
      <c r="V84" s="41"/>
    </row>
    <row r="85" spans="10:22" s="37" customFormat="1" ht="15" customHeight="1">
      <c r="J85" s="38"/>
      <c r="S85" s="41"/>
      <c r="U85" s="41"/>
      <c r="V85" s="41"/>
    </row>
    <row r="86" spans="10:22" s="37" customFormat="1" ht="15" customHeight="1">
      <c r="J86" s="38"/>
      <c r="S86" s="41"/>
      <c r="U86" s="41"/>
      <c r="V86" s="41"/>
    </row>
    <row r="87" spans="10:22" s="37" customFormat="1" ht="15" customHeight="1">
      <c r="J87" s="38"/>
      <c r="V87" s="41"/>
    </row>
    <row r="88" spans="10:22" s="37" customFormat="1" ht="15" customHeight="1">
      <c r="J88" s="38"/>
      <c r="V88" s="41"/>
    </row>
    <row r="89" spans="10:22" s="37" customFormat="1" ht="15" customHeight="1">
      <c r="J89" s="38"/>
      <c r="V89" s="41"/>
    </row>
    <row r="90" spans="10:22" s="37" customFormat="1" ht="15" customHeight="1">
      <c r="J90" s="38"/>
      <c r="V90" s="41"/>
    </row>
    <row r="91" spans="10:22" s="37" customFormat="1" ht="15" customHeight="1">
      <c r="J91" s="38"/>
      <c r="V91" s="41"/>
    </row>
    <row r="92" spans="10:22" s="37" customFormat="1" ht="15" customHeight="1">
      <c r="J92" s="38"/>
      <c r="V92" s="41"/>
    </row>
    <row r="93" spans="10:22" s="37" customFormat="1" ht="15" customHeight="1">
      <c r="J93" s="38"/>
      <c r="V93" s="41"/>
    </row>
  </sheetData>
  <sheetProtection algorithmName="SHA-512" hashValue="+c9vHq2xD45OBcKuf+OOiiroS+fjXj71cO+xjJqflmEVUymLSuht1yU1ALdBpEJ/WGkLZrWlWYh/h1/e6VIjYA==" saltValue="g/AKrjphlKhUZd1AEZ+O2w==" spinCount="100000" sheet="1" objects="1" scenarios="1"/>
  <mergeCells count="13">
    <mergeCell ref="A18:B18"/>
    <mergeCell ref="D9:F9"/>
    <mergeCell ref="D10:F10"/>
    <mergeCell ref="D11:F11"/>
    <mergeCell ref="C13:D13"/>
    <mergeCell ref="A15:B15"/>
    <mergeCell ref="A16:B16"/>
    <mergeCell ref="D8:F8"/>
    <mergeCell ref="B2:B3"/>
    <mergeCell ref="C2:D2"/>
    <mergeCell ref="C3:D3"/>
    <mergeCell ref="D6:F6"/>
    <mergeCell ref="D7:F7"/>
  </mergeCells>
  <phoneticPr fontId="1"/>
  <conditionalFormatting sqref="C16">
    <cfRule type="containsBlanks" dxfId="50" priority="8">
      <formula>LEN(TRIM(C16))=0</formula>
    </cfRule>
  </conditionalFormatting>
  <conditionalFormatting sqref="B33">
    <cfRule type="containsBlanks" dxfId="49" priority="10">
      <formula>LEN(TRIM(B33))=0</formula>
    </cfRule>
  </conditionalFormatting>
  <conditionalFormatting sqref="C19:C33">
    <cfRule type="containsBlanks" dxfId="48" priority="9">
      <formula>LEN(TRIM(C19))=0</formula>
    </cfRule>
  </conditionalFormatting>
  <conditionalFormatting sqref="D16:F16">
    <cfRule type="containsBlanks" dxfId="47" priority="7">
      <formula>LEN(TRIM(D16))=0</formula>
    </cfRule>
  </conditionalFormatting>
  <conditionalFormatting sqref="D19:F33">
    <cfRule type="containsBlanks" dxfId="46" priority="6">
      <formula>LEN(TRIM(D19))=0</formula>
    </cfRule>
  </conditionalFormatting>
  <conditionalFormatting sqref="D6:F11">
    <cfRule type="containsBlanks" dxfId="45" priority="4">
      <formula>LEN(TRIM(D6))=0</formula>
    </cfRule>
  </conditionalFormatting>
  <conditionalFormatting sqref="C3:F3">
    <cfRule type="containsBlanks" dxfId="44" priority="5">
      <formula>LEN(TRIM(C3))=0</formula>
    </cfRule>
  </conditionalFormatting>
  <conditionalFormatting sqref="C13:D13">
    <cfRule type="containsBlanks" dxfId="43" priority="3">
      <formula>LEN(TRIM(C13))=0</formula>
    </cfRule>
  </conditionalFormatting>
  <conditionalFormatting sqref="C15">
    <cfRule type="containsBlanks" dxfId="42" priority="2">
      <formula>LEN(TRIM(C15))=0</formula>
    </cfRule>
  </conditionalFormatting>
  <conditionalFormatting sqref="D15:F15">
    <cfRule type="containsBlanks" dxfId="41" priority="1">
      <formula>LEN(TRIM(D15))=0</formula>
    </cfRule>
  </conditionalFormatting>
  <dataValidations count="4">
    <dataValidation type="list" allowBlank="1" showInputMessage="1" showErrorMessage="1" sqref="C3:D3" xr:uid="{93A7F649-1802-47D7-9BE1-7A8780ECD9A5}">
      <formula1>$K$2:$K$6</formula1>
    </dataValidation>
    <dataValidation type="list" allowBlank="1" showInputMessage="1" showErrorMessage="1" sqref="F3" xr:uid="{D67DE715-CAAD-47D7-8FD0-BC7EF797E1F9}">
      <formula1>$T$2:$T$32</formula1>
    </dataValidation>
    <dataValidation type="list" allowBlank="1" showInputMessage="1" showErrorMessage="1" sqref="E3" xr:uid="{A4B133E1-6B98-43FB-A862-7F0041A2064C}">
      <formula1>$P$2:$P$13</formula1>
    </dataValidation>
    <dataValidation type="list" allowBlank="1" showInputMessage="1" showErrorMessage="1" sqref="C13:D13" xr:uid="{39A67C7F-D940-4831-8070-B745AE15C7BC}">
      <formula1>$J$1:$J$43</formula1>
    </dataValidation>
  </dataValidations>
  <pageMargins left="0.70866141732283472" right="0.70866141732283472" top="0.74803149606299213" bottom="0.74803149606299213" header="0.39370078740157483" footer="0.31496062992125984"/>
  <pageSetup paperSize="9" orientation="portrait" r:id="rId1"/>
  <headerFooter>
    <oddHeader>&amp;R&amp;A</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EE056-B395-4CA3-944F-E0D6E47C1120}">
  <dimension ref="A1:AQ185"/>
  <sheetViews>
    <sheetView view="pageBreakPreview" zoomScaleNormal="100" zoomScaleSheetLayoutView="100" workbookViewId="0"/>
  </sheetViews>
  <sheetFormatPr defaultColWidth="2" defaultRowHeight="15" customHeight="1"/>
  <cols>
    <col min="1" max="41" width="1.8984375" style="46" customWidth="1"/>
    <col min="42" max="42" width="2" style="46"/>
    <col min="43" max="43" width="4.3984375" style="46" customWidth="1"/>
    <col min="44" max="16384" width="2" style="46"/>
  </cols>
  <sheetData>
    <row r="1" spans="1:42" ht="15" customHeight="1" thickBot="1">
      <c r="B1" s="754" t="s">
        <v>0</v>
      </c>
      <c r="C1" s="755"/>
      <c r="D1" s="755"/>
      <c r="E1" s="755"/>
      <c r="F1" s="755"/>
      <c r="G1" s="755"/>
      <c r="H1" s="755"/>
      <c r="I1" s="755"/>
      <c r="J1" s="755"/>
      <c r="K1" s="755"/>
      <c r="L1" s="755"/>
      <c r="M1" s="755"/>
      <c r="N1" s="755"/>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7"/>
    </row>
    <row r="2" spans="1:42" ht="25.05" customHeight="1" thickTop="1" thickBot="1">
      <c r="B2" s="826"/>
      <c r="C2" s="827"/>
      <c r="D2" s="827"/>
      <c r="E2" s="828"/>
      <c r="F2" s="828"/>
      <c r="G2" s="828"/>
      <c r="H2" s="828"/>
      <c r="I2" s="828"/>
      <c r="J2" s="828"/>
      <c r="K2" s="828"/>
      <c r="L2" s="828"/>
      <c r="M2" s="828"/>
      <c r="N2" s="829"/>
      <c r="O2" s="830"/>
      <c r="P2" s="831"/>
      <c r="Q2" s="831"/>
      <c r="R2" s="832"/>
      <c r="S2" s="832"/>
      <c r="T2" s="832"/>
      <c r="U2" s="832"/>
      <c r="V2" s="832"/>
      <c r="W2" s="832"/>
      <c r="X2" s="832"/>
      <c r="Y2" s="832"/>
      <c r="Z2" s="832"/>
      <c r="AA2" s="833"/>
      <c r="AB2" s="834"/>
      <c r="AC2" s="831"/>
      <c r="AD2" s="831"/>
      <c r="AE2" s="832"/>
      <c r="AF2" s="832"/>
      <c r="AG2" s="832"/>
      <c r="AH2" s="832"/>
      <c r="AI2" s="832"/>
      <c r="AJ2" s="832"/>
      <c r="AK2" s="832"/>
      <c r="AL2" s="832"/>
      <c r="AM2" s="832"/>
      <c r="AN2" s="833"/>
    </row>
    <row r="3" spans="1:42" ht="25.05" customHeight="1" thickTop="1">
      <c r="B3" s="841"/>
      <c r="C3" s="842"/>
      <c r="D3" s="842"/>
      <c r="E3" s="843"/>
      <c r="F3" s="843"/>
      <c r="G3" s="843"/>
      <c r="H3" s="843"/>
      <c r="I3" s="843"/>
      <c r="J3" s="843"/>
      <c r="K3" s="843"/>
      <c r="L3" s="843"/>
      <c r="M3" s="843"/>
      <c r="N3" s="844"/>
      <c r="O3" s="845"/>
      <c r="P3" s="831"/>
      <c r="Q3" s="831"/>
      <c r="R3" s="832"/>
      <c r="S3" s="832"/>
      <c r="T3" s="832"/>
      <c r="U3" s="832"/>
      <c r="V3" s="832"/>
      <c r="W3" s="832"/>
      <c r="X3" s="832"/>
      <c r="Y3" s="832"/>
      <c r="Z3" s="832"/>
      <c r="AA3" s="833"/>
      <c r="AB3" s="845"/>
      <c r="AC3" s="831"/>
      <c r="AD3" s="831"/>
      <c r="AE3" s="832"/>
      <c r="AF3" s="832"/>
      <c r="AG3" s="832"/>
      <c r="AH3" s="832"/>
      <c r="AI3" s="832"/>
      <c r="AJ3" s="832"/>
      <c r="AK3" s="832"/>
      <c r="AL3" s="832"/>
      <c r="AM3" s="832"/>
      <c r="AN3" s="833"/>
    </row>
    <row r="4" spans="1:42" ht="6" customHeight="1">
      <c r="B4" s="262"/>
      <c r="C4" s="262"/>
      <c r="D4" s="262"/>
      <c r="E4" s="252"/>
      <c r="F4" s="252"/>
      <c r="G4" s="252"/>
      <c r="H4" s="252"/>
      <c r="I4" s="252"/>
      <c r="J4" s="252"/>
      <c r="K4" s="252"/>
      <c r="L4" s="252"/>
      <c r="M4" s="252"/>
      <c r="N4" s="252"/>
      <c r="O4" s="262"/>
      <c r="P4" s="262"/>
      <c r="Q4" s="262"/>
      <c r="R4" s="252"/>
      <c r="S4" s="252"/>
      <c r="T4" s="252"/>
      <c r="U4" s="252"/>
      <c r="V4" s="252"/>
      <c r="W4" s="252"/>
      <c r="X4" s="252"/>
      <c r="Y4" s="252"/>
      <c r="Z4" s="252"/>
      <c r="AA4" s="252"/>
      <c r="AB4" s="262"/>
      <c r="AC4" s="262"/>
      <c r="AD4" s="262"/>
      <c r="AE4" s="252"/>
      <c r="AF4" s="252"/>
      <c r="AG4" s="252"/>
      <c r="AH4" s="252"/>
      <c r="AI4" s="252"/>
      <c r="AJ4" s="252"/>
      <c r="AK4" s="252"/>
      <c r="AL4" s="252"/>
      <c r="AM4" s="252"/>
      <c r="AN4" s="252"/>
    </row>
    <row r="5" spans="1:42" ht="15" customHeight="1">
      <c r="B5" s="46" t="s">
        <v>49</v>
      </c>
    </row>
    <row r="6" spans="1:42" ht="6" customHeight="1"/>
    <row r="7" spans="1:42" ht="6" customHeight="1">
      <c r="A7" s="47"/>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9"/>
    </row>
    <row r="8" spans="1:42" ht="15" customHeight="1">
      <c r="A8" s="50"/>
      <c r="B8" s="835" t="s">
        <v>51</v>
      </c>
      <c r="C8" s="835"/>
      <c r="D8" s="835"/>
      <c r="E8" s="835"/>
      <c r="F8" s="835"/>
      <c r="G8" s="835"/>
      <c r="H8" s="835"/>
      <c r="I8" s="835"/>
      <c r="J8" s="835"/>
      <c r="K8" s="835"/>
      <c r="L8" s="835"/>
      <c r="M8" s="835"/>
      <c r="N8" s="835"/>
      <c r="O8" s="835"/>
      <c r="P8" s="835"/>
      <c r="Q8" s="835"/>
      <c r="R8" s="835"/>
      <c r="S8" s="835"/>
      <c r="T8" s="835"/>
      <c r="U8" s="835"/>
      <c r="V8" s="835"/>
      <c r="W8" s="835"/>
      <c r="X8" s="835"/>
      <c r="Y8" s="835"/>
      <c r="Z8" s="835"/>
      <c r="AA8" s="835"/>
      <c r="AB8" s="835"/>
      <c r="AC8" s="835"/>
      <c r="AD8" s="835"/>
      <c r="AE8" s="835"/>
      <c r="AF8" s="835"/>
      <c r="AG8" s="835"/>
      <c r="AH8" s="835"/>
      <c r="AI8" s="835"/>
      <c r="AJ8" s="835"/>
      <c r="AK8" s="835"/>
      <c r="AL8" s="835"/>
      <c r="AM8" s="835"/>
      <c r="AN8" s="835"/>
      <c r="AO8" s="51"/>
    </row>
    <row r="9" spans="1:42" ht="15" customHeight="1">
      <c r="A9" s="50"/>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51"/>
    </row>
    <row r="10" spans="1:42" s="234" customFormat="1" ht="15" customHeight="1">
      <c r="A10" s="52"/>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836" t="str">
        <f>IF('(記入例)(イ)-①入力表'!$AF$3="","令和　　　年　　　月　　　日",'(記入例)(イ)-①入力表'!$AF$3)</f>
        <v>令和５年１２月１５日</v>
      </c>
      <c r="AB10" s="837"/>
      <c r="AC10" s="837"/>
      <c r="AD10" s="837"/>
      <c r="AE10" s="837"/>
      <c r="AF10" s="837"/>
      <c r="AG10" s="837"/>
      <c r="AH10" s="837"/>
      <c r="AI10" s="837"/>
      <c r="AJ10" s="837"/>
      <c r="AK10" s="837"/>
      <c r="AL10" s="838"/>
      <c r="AM10" s="53"/>
      <c r="AN10" s="53"/>
      <c r="AO10" s="54"/>
      <c r="AP10" s="53"/>
    </row>
    <row r="11" spans="1:42" s="234" customFormat="1" ht="6"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4"/>
      <c r="AP11" s="53"/>
    </row>
    <row r="12" spans="1:42" s="234" customFormat="1" ht="15" customHeight="1">
      <c r="A12" s="52"/>
      <c r="B12" s="53" t="s">
        <v>1</v>
      </c>
      <c r="C12" s="53" t="s">
        <v>2</v>
      </c>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4"/>
      <c r="AP12" s="53"/>
    </row>
    <row r="13" spans="1:42" s="234" customFormat="1" ht="6" customHeight="1">
      <c r="A13" s="5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4"/>
      <c r="AP13" s="53"/>
    </row>
    <row r="14" spans="1:42" s="234" customFormat="1" ht="15" customHeight="1">
      <c r="A14" s="52"/>
      <c r="B14" s="53"/>
      <c r="C14" s="53"/>
      <c r="D14" s="53"/>
      <c r="E14" s="53"/>
      <c r="F14" s="1"/>
      <c r="G14" s="53"/>
      <c r="H14" s="53"/>
      <c r="I14" s="53"/>
      <c r="J14" s="53"/>
      <c r="K14" s="53"/>
      <c r="L14" s="53"/>
      <c r="M14" s="53"/>
      <c r="N14" s="53"/>
      <c r="O14" s="53"/>
      <c r="P14" s="53"/>
      <c r="Q14" s="53"/>
      <c r="R14" s="53"/>
      <c r="S14" s="53"/>
      <c r="T14" s="53"/>
      <c r="U14" s="448" t="s">
        <v>3</v>
      </c>
      <c r="V14" s="448"/>
      <c r="W14" s="448"/>
      <c r="X14" s="53"/>
      <c r="Y14" s="53"/>
      <c r="Z14" s="53"/>
      <c r="AA14" s="53"/>
      <c r="AB14" s="53"/>
      <c r="AC14" s="53"/>
      <c r="AD14" s="53"/>
      <c r="AE14" s="53"/>
      <c r="AF14" s="53"/>
      <c r="AG14" s="53"/>
      <c r="AH14" s="53"/>
      <c r="AI14" s="53"/>
      <c r="AJ14" s="53"/>
      <c r="AK14" s="53"/>
      <c r="AL14" s="53"/>
      <c r="AM14" s="53"/>
      <c r="AN14" s="53"/>
      <c r="AO14" s="54"/>
      <c r="AP14" s="53"/>
    </row>
    <row r="15" spans="1:42" s="234" customFormat="1" ht="6" customHeight="1">
      <c r="A15" s="52"/>
      <c r="B15" s="53"/>
      <c r="C15" s="53"/>
      <c r="D15" s="53"/>
      <c r="E15" s="53"/>
      <c r="F15" s="2"/>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4"/>
      <c r="AP15" s="53"/>
    </row>
    <row r="16" spans="1:42" s="234" customFormat="1" ht="15" customHeight="1">
      <c r="A16" s="52"/>
      <c r="B16" s="53"/>
      <c r="C16" s="1"/>
      <c r="D16" s="53"/>
      <c r="E16" s="53"/>
      <c r="F16" s="53"/>
      <c r="G16" s="53"/>
      <c r="H16" s="53"/>
      <c r="I16" s="53"/>
      <c r="J16" s="53"/>
      <c r="K16" s="53"/>
      <c r="L16" s="53"/>
      <c r="M16" s="53"/>
      <c r="N16" s="53"/>
      <c r="O16" s="53"/>
      <c r="P16" s="53"/>
      <c r="Q16" s="53"/>
      <c r="R16" s="53"/>
      <c r="S16" s="53"/>
      <c r="T16" s="53"/>
      <c r="U16" s="449" t="s">
        <v>4</v>
      </c>
      <c r="V16" s="449"/>
      <c r="W16" s="449"/>
      <c r="X16" s="839" t="str">
        <f>IF('(記入例)(イ)-①入力表'!$D$6="","",'(記入例)(イ)-①入力表'!$D$6)</f>
        <v>朝倉市宮野２０４６番地１</v>
      </c>
      <c r="Y16" s="839"/>
      <c r="Z16" s="839"/>
      <c r="AA16" s="839"/>
      <c r="AB16" s="839"/>
      <c r="AC16" s="839"/>
      <c r="AD16" s="839"/>
      <c r="AE16" s="839"/>
      <c r="AF16" s="839"/>
      <c r="AG16" s="839"/>
      <c r="AH16" s="839"/>
      <c r="AI16" s="839"/>
      <c r="AJ16" s="839"/>
      <c r="AK16" s="839"/>
      <c r="AL16" s="839"/>
      <c r="AM16" s="55"/>
      <c r="AN16" s="53"/>
      <c r="AO16" s="54"/>
      <c r="AP16" s="53"/>
    </row>
    <row r="17" spans="1:42" s="234" customFormat="1" ht="15" customHeight="1">
      <c r="A17" s="52"/>
      <c r="B17" s="53"/>
      <c r="C17" s="53"/>
      <c r="D17" s="53"/>
      <c r="E17" s="53"/>
      <c r="F17" s="2"/>
      <c r="G17" s="53"/>
      <c r="H17" s="53"/>
      <c r="I17" s="53"/>
      <c r="J17" s="53"/>
      <c r="K17" s="53"/>
      <c r="L17" s="53"/>
      <c r="M17" s="53"/>
      <c r="N17" s="53"/>
      <c r="O17" s="53"/>
      <c r="P17" s="53"/>
      <c r="Q17" s="53"/>
      <c r="R17" s="53"/>
      <c r="S17" s="53"/>
      <c r="T17" s="53"/>
      <c r="U17" s="53"/>
      <c r="V17" s="53"/>
      <c r="W17" s="53"/>
      <c r="X17" s="840" t="str">
        <f>IF('(記入例)(イ)-①入力表'!$D$7="","",'(記入例)(イ)-①入力表'!$D$7)</f>
        <v>株式会社朝倉市商工観光課</v>
      </c>
      <c r="Y17" s="840"/>
      <c r="Z17" s="840"/>
      <c r="AA17" s="840"/>
      <c r="AB17" s="840"/>
      <c r="AC17" s="840"/>
      <c r="AD17" s="840"/>
      <c r="AE17" s="840"/>
      <c r="AF17" s="840"/>
      <c r="AG17" s="840"/>
      <c r="AH17" s="840"/>
      <c r="AI17" s="840"/>
      <c r="AJ17" s="840"/>
      <c r="AK17" s="840"/>
      <c r="AL17" s="840"/>
      <c r="AM17" s="53"/>
      <c r="AN17" s="53"/>
      <c r="AO17" s="54"/>
      <c r="AP17" s="53"/>
    </row>
    <row r="18" spans="1:42" s="234" customFormat="1" ht="15" customHeight="1">
      <c r="A18" s="52"/>
      <c r="B18" s="53"/>
      <c r="C18" s="1"/>
      <c r="D18" s="53"/>
      <c r="E18" s="53"/>
      <c r="F18" s="53"/>
      <c r="G18" s="53"/>
      <c r="H18" s="53"/>
      <c r="I18" s="53"/>
      <c r="J18" s="53"/>
      <c r="K18" s="53"/>
      <c r="L18" s="53"/>
      <c r="M18" s="53"/>
      <c r="N18" s="53"/>
      <c r="O18" s="53"/>
      <c r="P18" s="53"/>
      <c r="Q18" s="53"/>
      <c r="R18" s="53"/>
      <c r="S18" s="53"/>
      <c r="T18" s="53"/>
      <c r="U18" s="449" t="s">
        <v>5</v>
      </c>
      <c r="V18" s="449"/>
      <c r="W18" s="449"/>
      <c r="X18" s="854" t="str">
        <f>IF('(記入例)(イ)-①入力表'!$D$8="","",'(記入例)(イ)-①入力表'!$D$8)</f>
        <v>代表取締役　　朝倉　太郎</v>
      </c>
      <c r="Y18" s="854"/>
      <c r="Z18" s="854"/>
      <c r="AA18" s="854"/>
      <c r="AB18" s="854"/>
      <c r="AC18" s="854"/>
      <c r="AD18" s="854"/>
      <c r="AE18" s="854"/>
      <c r="AF18" s="854"/>
      <c r="AG18" s="854"/>
      <c r="AH18" s="854"/>
      <c r="AI18" s="854"/>
      <c r="AJ18" s="854"/>
      <c r="AK18" s="854"/>
      <c r="AL18" s="56" t="s">
        <v>6</v>
      </c>
      <c r="AM18" s="53"/>
      <c r="AN18" s="53"/>
      <c r="AO18" s="54"/>
      <c r="AP18" s="53"/>
    </row>
    <row r="19" spans="1:42" s="234" customFormat="1" ht="6" customHeight="1">
      <c r="A19" s="52"/>
      <c r="B19" s="53"/>
      <c r="C19" s="1"/>
      <c r="D19" s="53"/>
      <c r="E19" s="53"/>
      <c r="F19" s="53"/>
      <c r="G19" s="53"/>
      <c r="H19" s="53"/>
      <c r="I19" s="53"/>
      <c r="J19" s="53"/>
      <c r="K19" s="53"/>
      <c r="L19" s="53"/>
      <c r="M19" s="53"/>
      <c r="N19" s="53"/>
      <c r="O19" s="53"/>
      <c r="P19" s="53"/>
      <c r="Q19" s="53"/>
      <c r="R19" s="53"/>
      <c r="S19" s="53"/>
      <c r="T19" s="53"/>
      <c r="U19" s="235"/>
      <c r="V19" s="235"/>
      <c r="W19" s="235"/>
      <c r="X19" s="62"/>
      <c r="Y19" s="62"/>
      <c r="Z19" s="62"/>
      <c r="AA19" s="62"/>
      <c r="AB19" s="62"/>
      <c r="AC19" s="62"/>
      <c r="AD19" s="62"/>
      <c r="AE19" s="62"/>
      <c r="AF19" s="62"/>
      <c r="AG19" s="62"/>
      <c r="AH19" s="62"/>
      <c r="AI19" s="62"/>
      <c r="AJ19" s="62"/>
      <c r="AK19" s="62"/>
      <c r="AL19" s="53"/>
      <c r="AM19" s="53"/>
      <c r="AN19" s="53"/>
      <c r="AO19" s="54"/>
      <c r="AP19" s="53"/>
    </row>
    <row r="20" spans="1:42" s="234" customFormat="1" ht="15" customHeight="1">
      <c r="A20" s="52"/>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7"/>
      <c r="AL20" s="66" t="s">
        <v>175</v>
      </c>
      <c r="AN20" s="53"/>
      <c r="AO20" s="54"/>
      <c r="AP20" s="53"/>
    </row>
    <row r="21" spans="1:42" s="234" customFormat="1" ht="15" customHeight="1">
      <c r="A21" s="52"/>
      <c r="B21" s="53" t="s">
        <v>7</v>
      </c>
      <c r="C21" s="53"/>
      <c r="D21" s="53"/>
      <c r="E21" s="53"/>
      <c r="F21" s="53"/>
      <c r="G21" s="53"/>
      <c r="H21" s="53"/>
      <c r="I21" s="53"/>
      <c r="J21" s="53"/>
      <c r="K21" s="53"/>
      <c r="L21" s="53"/>
      <c r="M21" s="53"/>
      <c r="N21" s="53"/>
      <c r="O21" s="53"/>
      <c r="P21" s="53"/>
      <c r="Q21" s="53"/>
      <c r="R21" s="53"/>
      <c r="S21" s="53"/>
      <c r="T21" s="53"/>
      <c r="U21" s="53"/>
      <c r="V21" s="53"/>
      <c r="W21" s="53"/>
      <c r="X21" s="53"/>
      <c r="Y21" s="912" t="s">
        <v>314</v>
      </c>
      <c r="Z21" s="912"/>
      <c r="AA21" s="912"/>
      <c r="AB21" s="912"/>
      <c r="AC21" s="912"/>
      <c r="AD21" s="912"/>
      <c r="AE21" s="912"/>
      <c r="AF21" s="234" t="s">
        <v>310</v>
      </c>
      <c r="AG21" s="59"/>
      <c r="AI21" s="913" t="s">
        <v>311</v>
      </c>
      <c r="AJ21" s="914"/>
      <c r="AK21" s="914"/>
      <c r="AL21" s="914"/>
      <c r="AM21" s="914"/>
      <c r="AN21" s="914"/>
      <c r="AO21" s="54"/>
      <c r="AP21" s="53"/>
    </row>
    <row r="22" spans="1:42" s="234" customFormat="1" ht="15" customHeight="1">
      <c r="A22" s="52"/>
      <c r="B22" s="479" t="s">
        <v>312</v>
      </c>
      <c r="C22" s="914"/>
      <c r="D22" s="914"/>
      <c r="E22" s="914"/>
      <c r="F22" s="914"/>
      <c r="G22" s="914"/>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54"/>
      <c r="AP22" s="53"/>
    </row>
    <row r="23" spans="1:42" s="234" customFormat="1" ht="15" customHeight="1">
      <c r="A23" s="52"/>
      <c r="B23" s="53" t="s">
        <v>313</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7"/>
      <c r="AO23" s="54"/>
      <c r="AP23" s="53"/>
    </row>
    <row r="24" spans="1:42" s="234" customFormat="1" ht="15" customHeight="1">
      <c r="A24" s="52"/>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7"/>
      <c r="AO24" s="54"/>
      <c r="AP24" s="53"/>
    </row>
    <row r="25" spans="1:42" s="234" customFormat="1" ht="15" customHeight="1" thickBot="1">
      <c r="A25" s="52"/>
      <c r="B25" s="53" t="s">
        <v>240</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4"/>
      <c r="AP25" s="53"/>
    </row>
    <row r="26" spans="1:42" ht="40.049999999999997" customHeight="1" thickTop="1" thickBot="1">
      <c r="A26" s="50"/>
      <c r="B26" s="855" t="str">
        <f>IF('(記入例)(イ)-①入力表'!$C$15="","",'(記入例)(イ)-①入力表'!$C$15)</f>
        <v>2061</v>
      </c>
      <c r="C26" s="856"/>
      <c r="D26" s="856"/>
      <c r="E26" s="857" t="str">
        <f>IF('(記入例)(イ)-①入力表'!$C$16="","",'(記入例)(イ)-①入力表'!$C$16)</f>
        <v>かばん製造業</v>
      </c>
      <c r="F26" s="857"/>
      <c r="G26" s="857"/>
      <c r="H26" s="857"/>
      <c r="I26" s="857"/>
      <c r="J26" s="857"/>
      <c r="K26" s="857"/>
      <c r="L26" s="857"/>
      <c r="M26" s="857"/>
      <c r="N26" s="858"/>
      <c r="O26" s="859" t="str">
        <f>IF('(記入例)(イ)-①入力表'!$D$15="","",'(記入例)(イ)-①入力表'!$D$15)</f>
        <v>2071</v>
      </c>
      <c r="P26" s="859"/>
      <c r="Q26" s="859"/>
      <c r="R26" s="860" t="str">
        <f>IF('(記入例)(イ)-①入力表'!$D$16="","",'(記入例)(イ)-①入力表'!$D$16)</f>
        <v>袋物製造業(ハンドバックを除く。)</v>
      </c>
      <c r="S26" s="860"/>
      <c r="T26" s="860"/>
      <c r="U26" s="860"/>
      <c r="V26" s="860"/>
      <c r="W26" s="860"/>
      <c r="X26" s="860"/>
      <c r="Y26" s="860"/>
      <c r="Z26" s="860"/>
      <c r="AA26" s="861"/>
      <c r="AB26" s="862" t="str">
        <f>IF('(記入例)(イ)-①入力表'!$E$15="","",'(記入例)(イ)-①入力表'!$E$15)</f>
        <v>2072</v>
      </c>
      <c r="AC26" s="859"/>
      <c r="AD26" s="859"/>
      <c r="AE26" s="860" t="str">
        <f>IF('(記入例)(イ)-①入力表'!$E$16="","",'(記入例)(イ)-①入力表'!$E$16)</f>
        <v>ハンドバック製造業</v>
      </c>
      <c r="AF26" s="860"/>
      <c r="AG26" s="860"/>
      <c r="AH26" s="860"/>
      <c r="AI26" s="860"/>
      <c r="AJ26" s="860"/>
      <c r="AK26" s="860"/>
      <c r="AL26" s="860"/>
      <c r="AM26" s="860"/>
      <c r="AN26" s="861"/>
      <c r="AO26" s="51"/>
      <c r="AP26" s="59"/>
    </row>
    <row r="27" spans="1:42" ht="40.049999999999997" customHeight="1" thickTop="1">
      <c r="A27" s="50"/>
      <c r="B27" s="846" t="str">
        <f>IF('(記入例)(イ)-①入力表'!$F$15="","",'(記入例)(イ)-①入力表'!$F$15)</f>
        <v>2051</v>
      </c>
      <c r="C27" s="847"/>
      <c r="D27" s="847"/>
      <c r="E27" s="848" t="str">
        <f>IF('(記入例)(イ)-①入力表'!$F$16="","",'(記入例)(イ)-①入力表'!$F$16)</f>
        <v>皮手袋製造業</v>
      </c>
      <c r="F27" s="848"/>
      <c r="G27" s="848"/>
      <c r="H27" s="848"/>
      <c r="I27" s="848"/>
      <c r="J27" s="848"/>
      <c r="K27" s="848"/>
      <c r="L27" s="848"/>
      <c r="M27" s="848"/>
      <c r="N27" s="849"/>
      <c r="O27" s="850"/>
      <c r="P27" s="851"/>
      <c r="Q27" s="851"/>
      <c r="R27" s="852"/>
      <c r="S27" s="852"/>
      <c r="T27" s="852"/>
      <c r="U27" s="852"/>
      <c r="V27" s="852"/>
      <c r="W27" s="852"/>
      <c r="X27" s="852"/>
      <c r="Y27" s="852"/>
      <c r="Z27" s="852"/>
      <c r="AA27" s="853"/>
      <c r="AB27" s="850"/>
      <c r="AC27" s="851"/>
      <c r="AD27" s="851"/>
      <c r="AE27" s="852"/>
      <c r="AF27" s="852"/>
      <c r="AG27" s="852"/>
      <c r="AH27" s="852"/>
      <c r="AI27" s="852"/>
      <c r="AJ27" s="852"/>
      <c r="AK27" s="852"/>
      <c r="AL27" s="852"/>
      <c r="AM27" s="852"/>
      <c r="AN27" s="853"/>
      <c r="AO27" s="51"/>
      <c r="AP27" s="59"/>
    </row>
    <row r="28" spans="1:42" s="234" customFormat="1" ht="15" customHeight="1">
      <c r="A28" s="52"/>
      <c r="B28" s="53" t="s">
        <v>62</v>
      </c>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4"/>
      <c r="AP28" s="53"/>
    </row>
    <row r="29" spans="1:42" ht="15" customHeight="1">
      <c r="A29" s="50"/>
      <c r="B29" s="59" t="s">
        <v>63</v>
      </c>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1"/>
      <c r="AP29" s="59"/>
    </row>
    <row r="30" spans="1:42" ht="15" customHeight="1">
      <c r="A30" s="50"/>
      <c r="B30" s="59" t="s">
        <v>64</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1"/>
      <c r="AP30" s="59"/>
    </row>
    <row r="31" spans="1:42" s="234" customFormat="1" ht="15" customHeight="1">
      <c r="A31" s="52"/>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4"/>
    </row>
    <row r="32" spans="1:42" s="234" customFormat="1" ht="15" customHeight="1">
      <c r="A32" s="3"/>
      <c r="B32" s="870" t="s">
        <v>9</v>
      </c>
      <c r="C32" s="835"/>
      <c r="D32" s="835"/>
      <c r="E32" s="835"/>
      <c r="F32" s="835"/>
      <c r="G32" s="835"/>
      <c r="H32" s="835"/>
      <c r="I32" s="835"/>
      <c r="J32" s="835"/>
      <c r="K32" s="835"/>
      <c r="L32" s="835"/>
      <c r="M32" s="835"/>
      <c r="N32" s="835"/>
      <c r="O32" s="835"/>
      <c r="P32" s="835"/>
      <c r="Q32" s="835"/>
      <c r="R32" s="835"/>
      <c r="S32" s="835"/>
      <c r="T32" s="835"/>
      <c r="U32" s="835"/>
      <c r="V32" s="835"/>
      <c r="W32" s="835"/>
      <c r="X32" s="835"/>
      <c r="Y32" s="835"/>
      <c r="Z32" s="835"/>
      <c r="AA32" s="835"/>
      <c r="AB32" s="835"/>
      <c r="AC32" s="835"/>
      <c r="AD32" s="835"/>
      <c r="AE32" s="835"/>
      <c r="AF32" s="835"/>
      <c r="AG32" s="835"/>
      <c r="AH32" s="835"/>
      <c r="AI32" s="835"/>
      <c r="AJ32" s="835"/>
      <c r="AK32" s="835"/>
      <c r="AL32" s="835"/>
      <c r="AM32" s="835"/>
      <c r="AN32" s="835"/>
      <c r="AO32" s="4"/>
    </row>
    <row r="33" spans="1:43" s="234" customFormat="1" ht="15" customHeight="1">
      <c r="A33" s="52"/>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4"/>
    </row>
    <row r="34" spans="1:43" ht="15" customHeight="1">
      <c r="A34" s="50" t="s">
        <v>10</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1"/>
      <c r="AP34" s="59"/>
    </row>
    <row r="35" spans="1:43" s="234" customFormat="1" ht="6" customHeight="1">
      <c r="A35" s="5"/>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4"/>
    </row>
    <row r="36" spans="1:43" s="234" customFormat="1" ht="15" customHeight="1">
      <c r="A36" s="5"/>
      <c r="B36" s="53"/>
      <c r="C36" s="53"/>
      <c r="D36" s="53"/>
      <c r="E36" s="53"/>
      <c r="F36" s="449" t="s">
        <v>11</v>
      </c>
      <c r="G36" s="449"/>
      <c r="H36" s="449"/>
      <c r="I36" s="448" t="s">
        <v>12</v>
      </c>
      <c r="J36" s="450">
        <v>100</v>
      </c>
      <c r="K36" s="450"/>
      <c r="L36" s="450"/>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4"/>
    </row>
    <row r="37" spans="1:43" s="234" customFormat="1" ht="15" customHeight="1">
      <c r="A37" s="5"/>
      <c r="B37" s="1"/>
      <c r="C37" s="53"/>
      <c r="D37" s="53"/>
      <c r="E37" s="53"/>
      <c r="F37" s="53"/>
      <c r="G37" s="53" t="s">
        <v>13</v>
      </c>
      <c r="H37" s="53"/>
      <c r="I37" s="448"/>
      <c r="J37" s="450"/>
      <c r="K37" s="450"/>
      <c r="L37" s="450"/>
      <c r="M37" s="53"/>
      <c r="N37" s="53"/>
      <c r="O37" s="53"/>
      <c r="P37" s="53"/>
      <c r="Q37" s="53"/>
      <c r="R37" s="53"/>
      <c r="S37" s="53"/>
      <c r="T37" s="53"/>
      <c r="U37" s="53"/>
      <c r="V37" s="53"/>
      <c r="W37" s="53"/>
      <c r="X37" s="53"/>
      <c r="Y37" s="45" t="s">
        <v>14</v>
      </c>
      <c r="Z37" s="45"/>
      <c r="AA37" s="45"/>
      <c r="AB37" s="45"/>
      <c r="AC37" s="871">
        <f>IF($U$176="","",$U$176)</f>
        <v>10.1</v>
      </c>
      <c r="AD37" s="871"/>
      <c r="AE37" s="871"/>
      <c r="AF37" s="871"/>
      <c r="AG37" s="45" t="s">
        <v>187</v>
      </c>
      <c r="AH37" s="45"/>
      <c r="AI37" s="45"/>
      <c r="AJ37" s="45"/>
      <c r="AK37" s="53"/>
      <c r="AL37" s="53"/>
      <c r="AM37" s="53"/>
      <c r="AN37" s="53"/>
      <c r="AO37" s="54"/>
      <c r="AQ37" s="72" t="str">
        <f>IF($H$174&gt;$AB$174,"※認定不可、売上高が前年同期に比べ増加しています！",IF($U$176&lt;5,"※認定不可、売上高が前年同期間に比べ5%以上減少していません！",""))</f>
        <v/>
      </c>
    </row>
    <row r="38" spans="1:43" s="234" customFormat="1" ht="6" customHeight="1">
      <c r="A38" s="5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4"/>
    </row>
    <row r="39" spans="1:43" s="234" customFormat="1" ht="15" customHeight="1">
      <c r="A39" s="52"/>
      <c r="B39" s="53"/>
      <c r="C39" s="53"/>
      <c r="D39" s="53"/>
      <c r="E39" s="1" t="s">
        <v>59</v>
      </c>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4"/>
      <c r="AP39" s="53"/>
      <c r="AQ39" s="53"/>
    </row>
    <row r="40" spans="1:43" s="234" customFormat="1" ht="15" customHeight="1">
      <c r="A40" s="52"/>
      <c r="B40" s="53"/>
      <c r="C40" s="53"/>
      <c r="D40" s="53"/>
      <c r="E40" s="53"/>
      <c r="F40" s="53"/>
      <c r="G40" s="53"/>
      <c r="H40" s="53"/>
      <c r="I40" s="53"/>
      <c r="J40" s="53"/>
      <c r="K40" s="53"/>
      <c r="L40" s="53"/>
      <c r="M40" s="53"/>
      <c r="N40" s="53"/>
      <c r="O40" s="53"/>
      <c r="P40" s="53"/>
      <c r="Q40" s="53"/>
      <c r="R40" s="53"/>
      <c r="S40" s="53"/>
      <c r="T40" s="53"/>
      <c r="U40" s="53"/>
      <c r="V40" s="53"/>
      <c r="W40" s="53"/>
      <c r="X40" s="53"/>
      <c r="Y40" s="863">
        <f>IF($H$174="","",$H$174)</f>
        <v>4145000</v>
      </c>
      <c r="Z40" s="864"/>
      <c r="AA40" s="864"/>
      <c r="AB40" s="864"/>
      <c r="AC40" s="864"/>
      <c r="AD40" s="864"/>
      <c r="AE40" s="864"/>
      <c r="AF40" s="864"/>
      <c r="AG40" s="864"/>
      <c r="AH40" s="864"/>
      <c r="AI40" s="864"/>
      <c r="AJ40" s="45" t="s">
        <v>174</v>
      </c>
      <c r="AK40" s="53"/>
      <c r="AL40" s="53"/>
      <c r="AM40" s="53"/>
      <c r="AN40" s="53"/>
      <c r="AO40" s="54"/>
      <c r="AP40" s="53"/>
    </row>
    <row r="41" spans="1:43" s="234" customFormat="1" ht="6" customHeight="1">
      <c r="A41" s="52"/>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4"/>
      <c r="AP41" s="53"/>
    </row>
    <row r="42" spans="1:43" s="234" customFormat="1" ht="15" customHeight="1">
      <c r="A42" s="52"/>
      <c r="B42" s="53"/>
      <c r="C42" s="53"/>
      <c r="D42" s="53"/>
      <c r="E42" s="1" t="s">
        <v>60</v>
      </c>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4"/>
      <c r="AP42" s="53"/>
      <c r="AQ42" s="53"/>
    </row>
    <row r="43" spans="1:43" s="234" customFormat="1" ht="15" customHeight="1">
      <c r="A43" s="52"/>
      <c r="B43" s="2"/>
      <c r="C43" s="53"/>
      <c r="D43" s="53"/>
      <c r="E43" s="53"/>
      <c r="F43" s="53"/>
      <c r="G43" s="53"/>
      <c r="H43" s="53"/>
      <c r="I43" s="53"/>
      <c r="J43" s="53"/>
      <c r="K43" s="53"/>
      <c r="L43" s="53"/>
      <c r="M43" s="53"/>
      <c r="N43" s="53"/>
      <c r="O43" s="53"/>
      <c r="P43" s="53"/>
      <c r="Q43" s="53"/>
      <c r="R43" s="53"/>
      <c r="S43" s="53"/>
      <c r="T43" s="53"/>
      <c r="U43" s="53"/>
      <c r="V43" s="53"/>
      <c r="W43" s="53"/>
      <c r="X43" s="53"/>
      <c r="Y43" s="863">
        <f>IF($AB$174="","",$AB$174)</f>
        <v>4613000</v>
      </c>
      <c r="Z43" s="864"/>
      <c r="AA43" s="864"/>
      <c r="AB43" s="864"/>
      <c r="AC43" s="864"/>
      <c r="AD43" s="864"/>
      <c r="AE43" s="864"/>
      <c r="AF43" s="864"/>
      <c r="AG43" s="864"/>
      <c r="AH43" s="864"/>
      <c r="AI43" s="864"/>
      <c r="AJ43" s="45" t="s">
        <v>174</v>
      </c>
      <c r="AK43" s="53"/>
      <c r="AL43" s="53"/>
      <c r="AM43" s="53"/>
      <c r="AN43" s="53"/>
      <c r="AO43" s="54"/>
    </row>
    <row r="44" spans="1:43" s="234" customFormat="1" ht="6" customHeight="1">
      <c r="A44" s="52"/>
      <c r="B44" s="2"/>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4"/>
    </row>
    <row r="45" spans="1:43" ht="15" customHeight="1">
      <c r="A45" s="60" t="s">
        <v>19</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59"/>
    </row>
    <row r="46" spans="1:43" ht="15" customHeight="1">
      <c r="A46" s="61" t="s">
        <v>18</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row>
    <row r="47" spans="1:43" ht="15" customHeight="1">
      <c r="A47" s="61" t="s">
        <v>17</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row>
    <row r="48" spans="1:43" ht="15" customHeight="1">
      <c r="A48" s="61" t="s">
        <v>16</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row>
    <row r="49" spans="1:42" s="234" customFormat="1" ht="30" customHeight="1">
      <c r="A49" s="865" t="s">
        <v>20</v>
      </c>
      <c r="B49" s="865"/>
      <c r="C49" s="865"/>
      <c r="D49" s="865"/>
      <c r="E49" s="865"/>
      <c r="F49" s="865"/>
      <c r="G49" s="865"/>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63"/>
    </row>
    <row r="50" spans="1:42" ht="6"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row>
    <row r="51" spans="1:42" s="234" customFormat="1" ht="15" customHeight="1">
      <c r="A51" s="866"/>
      <c r="B51" s="867"/>
      <c r="C51" s="457" t="s">
        <v>21</v>
      </c>
      <c r="D51" s="868"/>
      <c r="E51" s="868"/>
      <c r="F51" s="868"/>
      <c r="G51" s="457"/>
      <c r="H51" s="869"/>
      <c r="I51" s="869"/>
      <c r="J51" s="869"/>
      <c r="K51" s="869"/>
      <c r="L51" s="290" t="s">
        <v>22</v>
      </c>
    </row>
    <row r="52" spans="1:42" s="234" customFormat="1" ht="6" customHeight="1">
      <c r="L52" s="64"/>
    </row>
    <row r="53" spans="1:42" s="234" customFormat="1" ht="15" customHeight="1">
      <c r="B53" s="447" t="s">
        <v>23</v>
      </c>
      <c r="C53" s="447"/>
      <c r="D53" s="447"/>
      <c r="E53" s="447"/>
      <c r="F53" s="447"/>
      <c r="G53" s="447"/>
      <c r="H53" s="447"/>
      <c r="I53" s="447"/>
      <c r="J53" s="447"/>
      <c r="K53" s="447"/>
      <c r="L53" s="447"/>
      <c r="M53" s="869"/>
    </row>
    <row r="54" spans="1:42" s="234" customFormat="1" ht="6" customHeight="1"/>
    <row r="55" spans="1:42" s="234" customFormat="1" ht="15" customHeight="1">
      <c r="B55" s="234" t="s">
        <v>24</v>
      </c>
    </row>
    <row r="56" spans="1:42" s="234" customFormat="1" ht="6" customHeight="1"/>
    <row r="57" spans="1:42" s="234" customFormat="1" ht="15" customHeight="1">
      <c r="A57" s="233" t="s">
        <v>25</v>
      </c>
      <c r="B57" s="45"/>
      <c r="C57" s="45"/>
      <c r="D57" s="45"/>
      <c r="E57" s="45"/>
      <c r="F57" s="45"/>
      <c r="G57" s="45"/>
      <c r="H57" s="45"/>
      <c r="I57" s="45"/>
      <c r="J57" s="45"/>
      <c r="K57" s="443" t="s">
        <v>26</v>
      </c>
      <c r="L57" s="443"/>
      <c r="M57" s="443"/>
      <c r="N57" s="443"/>
      <c r="O57" s="872"/>
      <c r="P57" s="872"/>
      <c r="Q57" s="872"/>
      <c r="R57" s="872"/>
      <c r="S57" s="872"/>
      <c r="T57" s="872"/>
      <c r="U57" s="872"/>
      <c r="V57" s="872"/>
      <c r="W57" s="872"/>
      <c r="X57" s="444" t="s">
        <v>27</v>
      </c>
      <c r="Y57" s="873"/>
      <c r="Z57" s="443" t="s">
        <v>26</v>
      </c>
      <c r="AA57" s="443"/>
      <c r="AB57" s="443"/>
      <c r="AC57" s="443"/>
      <c r="AD57" s="872"/>
      <c r="AE57" s="872"/>
      <c r="AF57" s="872"/>
      <c r="AG57" s="872"/>
      <c r="AH57" s="872"/>
      <c r="AI57" s="872"/>
      <c r="AJ57" s="872"/>
      <c r="AK57" s="872"/>
      <c r="AL57" s="872"/>
      <c r="AM57" s="445" t="s">
        <v>28</v>
      </c>
      <c r="AN57" s="874"/>
      <c r="AO57" s="53"/>
    </row>
    <row r="58" spans="1:42" s="234" customFormat="1" ht="15" customHeight="1">
      <c r="A58" s="65"/>
    </row>
    <row r="59" spans="1:42" s="234" customFormat="1" ht="15" customHeight="1">
      <c r="AA59" s="446" t="s">
        <v>29</v>
      </c>
      <c r="AB59" s="446"/>
      <c r="AC59" s="446"/>
      <c r="AD59" s="446"/>
      <c r="AE59" s="446"/>
      <c r="AF59" s="446"/>
      <c r="AG59" s="446"/>
      <c r="AH59" s="446"/>
      <c r="AI59" s="446"/>
      <c r="AJ59" s="446"/>
      <c r="AK59" s="446"/>
      <c r="AL59" s="446"/>
    </row>
    <row r="60" spans="1:42" s="234" customFormat="1" ht="15" customHeight="1"/>
    <row r="61" spans="1:42" ht="15" customHeight="1" thickBot="1">
      <c r="B61" s="754" t="s">
        <v>0</v>
      </c>
      <c r="C61" s="755"/>
      <c r="D61" s="755"/>
      <c r="E61" s="755"/>
      <c r="F61" s="755"/>
      <c r="G61" s="755"/>
      <c r="H61" s="755"/>
      <c r="I61" s="755"/>
      <c r="J61" s="755"/>
      <c r="K61" s="755"/>
      <c r="L61" s="755"/>
      <c r="M61" s="755"/>
      <c r="N61" s="755"/>
      <c r="O61" s="756"/>
      <c r="P61" s="756"/>
      <c r="Q61" s="756"/>
      <c r="R61" s="756"/>
      <c r="S61" s="756"/>
      <c r="T61" s="756"/>
      <c r="U61" s="756"/>
      <c r="V61" s="756"/>
      <c r="W61" s="756"/>
      <c r="X61" s="756"/>
      <c r="Y61" s="756"/>
      <c r="Z61" s="756"/>
      <c r="AA61" s="756"/>
      <c r="AB61" s="756"/>
      <c r="AC61" s="756"/>
      <c r="AD61" s="756"/>
      <c r="AE61" s="756"/>
      <c r="AF61" s="756"/>
      <c r="AG61" s="756"/>
      <c r="AH61" s="756"/>
      <c r="AI61" s="756"/>
      <c r="AJ61" s="756"/>
      <c r="AK61" s="756"/>
      <c r="AL61" s="756"/>
      <c r="AM61" s="756"/>
      <c r="AN61" s="757"/>
    </row>
    <row r="62" spans="1:42" ht="25.05" customHeight="1" thickTop="1" thickBot="1">
      <c r="B62" s="826"/>
      <c r="C62" s="827"/>
      <c r="D62" s="827"/>
      <c r="E62" s="828"/>
      <c r="F62" s="828"/>
      <c r="G62" s="828"/>
      <c r="H62" s="828"/>
      <c r="I62" s="828"/>
      <c r="J62" s="828"/>
      <c r="K62" s="828"/>
      <c r="L62" s="828"/>
      <c r="M62" s="828"/>
      <c r="N62" s="829"/>
      <c r="O62" s="830"/>
      <c r="P62" s="831"/>
      <c r="Q62" s="831"/>
      <c r="R62" s="832"/>
      <c r="S62" s="832"/>
      <c r="T62" s="832"/>
      <c r="U62" s="832"/>
      <c r="V62" s="832"/>
      <c r="W62" s="832"/>
      <c r="X62" s="832"/>
      <c r="Y62" s="832"/>
      <c r="Z62" s="832"/>
      <c r="AA62" s="833"/>
      <c r="AB62" s="834"/>
      <c r="AC62" s="831"/>
      <c r="AD62" s="831"/>
      <c r="AE62" s="832"/>
      <c r="AF62" s="832"/>
      <c r="AG62" s="832"/>
      <c r="AH62" s="832"/>
      <c r="AI62" s="832"/>
      <c r="AJ62" s="832"/>
      <c r="AK62" s="832"/>
      <c r="AL62" s="832"/>
      <c r="AM62" s="832"/>
      <c r="AN62" s="833"/>
    </row>
    <row r="63" spans="1:42" ht="25.05" customHeight="1" thickTop="1">
      <c r="B63" s="845"/>
      <c r="C63" s="831"/>
      <c r="D63" s="831"/>
      <c r="E63" s="832"/>
      <c r="F63" s="832"/>
      <c r="G63" s="832"/>
      <c r="H63" s="832"/>
      <c r="I63" s="832"/>
      <c r="J63" s="832"/>
      <c r="K63" s="832"/>
      <c r="L63" s="832"/>
      <c r="M63" s="832"/>
      <c r="N63" s="833"/>
      <c r="O63" s="845"/>
      <c r="P63" s="831"/>
      <c r="Q63" s="831"/>
      <c r="R63" s="832"/>
      <c r="S63" s="832"/>
      <c r="T63" s="832"/>
      <c r="U63" s="832"/>
      <c r="V63" s="832"/>
      <c r="W63" s="832"/>
      <c r="X63" s="832"/>
      <c r="Y63" s="832"/>
      <c r="Z63" s="832"/>
      <c r="AA63" s="833"/>
      <c r="AB63" s="845"/>
      <c r="AC63" s="831"/>
      <c r="AD63" s="831"/>
      <c r="AE63" s="832"/>
      <c r="AF63" s="832"/>
      <c r="AG63" s="832"/>
      <c r="AH63" s="832"/>
      <c r="AI63" s="832"/>
      <c r="AJ63" s="832"/>
      <c r="AK63" s="832"/>
      <c r="AL63" s="832"/>
      <c r="AM63" s="832"/>
      <c r="AN63" s="833"/>
    </row>
    <row r="64" spans="1:42" ht="6" customHeight="1">
      <c r="B64" s="262"/>
      <c r="C64" s="262"/>
      <c r="D64" s="262"/>
      <c r="E64" s="252"/>
      <c r="F64" s="252"/>
      <c r="G64" s="252"/>
      <c r="H64" s="252"/>
      <c r="I64" s="252"/>
      <c r="J64" s="252"/>
      <c r="K64" s="252"/>
      <c r="L64" s="252"/>
      <c r="M64" s="252"/>
      <c r="N64" s="252"/>
      <c r="O64" s="262"/>
      <c r="P64" s="262"/>
      <c r="Q64" s="262"/>
      <c r="R64" s="252"/>
      <c r="S64" s="252"/>
      <c r="T64" s="252"/>
      <c r="U64" s="252"/>
      <c r="V64" s="252"/>
      <c r="W64" s="252"/>
      <c r="X64" s="252"/>
      <c r="Y64" s="252"/>
      <c r="Z64" s="252"/>
      <c r="AA64" s="252"/>
      <c r="AB64" s="262"/>
      <c r="AC64" s="262"/>
      <c r="AD64" s="262"/>
      <c r="AE64" s="252"/>
      <c r="AF64" s="252"/>
      <c r="AG64" s="252"/>
      <c r="AH64" s="252"/>
      <c r="AI64" s="252"/>
      <c r="AJ64" s="252"/>
      <c r="AK64" s="252"/>
      <c r="AL64" s="252"/>
      <c r="AM64" s="252"/>
      <c r="AN64" s="252"/>
    </row>
    <row r="65" spans="1:42" ht="15" customHeight="1">
      <c r="B65" s="46" t="s">
        <v>49</v>
      </c>
    </row>
    <row r="66" spans="1:42" ht="6" customHeight="1"/>
    <row r="67" spans="1:42" ht="6" customHeight="1">
      <c r="A67" s="47"/>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9"/>
    </row>
    <row r="68" spans="1:42" ht="15" customHeight="1">
      <c r="A68" s="50"/>
      <c r="B68" s="835" t="s">
        <v>51</v>
      </c>
      <c r="C68" s="835"/>
      <c r="D68" s="835"/>
      <c r="E68" s="835"/>
      <c r="F68" s="835"/>
      <c r="G68" s="835"/>
      <c r="H68" s="835"/>
      <c r="I68" s="835"/>
      <c r="J68" s="835"/>
      <c r="K68" s="835"/>
      <c r="L68" s="835"/>
      <c r="M68" s="835"/>
      <c r="N68" s="835"/>
      <c r="O68" s="835"/>
      <c r="P68" s="835"/>
      <c r="Q68" s="835"/>
      <c r="R68" s="835"/>
      <c r="S68" s="835"/>
      <c r="T68" s="835"/>
      <c r="U68" s="835"/>
      <c r="V68" s="835"/>
      <c r="W68" s="835"/>
      <c r="X68" s="835"/>
      <c r="Y68" s="835"/>
      <c r="Z68" s="835"/>
      <c r="AA68" s="835"/>
      <c r="AB68" s="835"/>
      <c r="AC68" s="835"/>
      <c r="AD68" s="835"/>
      <c r="AE68" s="835"/>
      <c r="AF68" s="835"/>
      <c r="AG68" s="835"/>
      <c r="AH68" s="835"/>
      <c r="AI68" s="835"/>
      <c r="AJ68" s="835"/>
      <c r="AK68" s="835"/>
      <c r="AL68" s="835"/>
      <c r="AM68" s="835"/>
      <c r="AN68" s="835"/>
      <c r="AO68" s="51"/>
    </row>
    <row r="69" spans="1:42" ht="15" customHeight="1">
      <c r="A69" s="50"/>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51"/>
    </row>
    <row r="70" spans="1:42" s="234" customFormat="1" ht="15" customHeight="1">
      <c r="A70" s="52"/>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836" t="str">
        <f>IF('(記入例)(イ)-①入力表'!$AF$3="","令和　　　年　　　月　　　日",'(記入例)(イ)-①入力表'!$AF$3)</f>
        <v>令和５年１２月１５日</v>
      </c>
      <c r="AB70" s="837"/>
      <c r="AC70" s="837"/>
      <c r="AD70" s="837"/>
      <c r="AE70" s="837"/>
      <c r="AF70" s="837"/>
      <c r="AG70" s="837"/>
      <c r="AH70" s="837"/>
      <c r="AI70" s="837"/>
      <c r="AJ70" s="837"/>
      <c r="AK70" s="837"/>
      <c r="AL70" s="838"/>
      <c r="AM70" s="53"/>
      <c r="AN70" s="53"/>
      <c r="AO70" s="54"/>
      <c r="AP70" s="53"/>
    </row>
    <row r="71" spans="1:42" s="234" customFormat="1" ht="6" customHeight="1">
      <c r="A71" s="52"/>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4"/>
      <c r="AP71" s="53"/>
    </row>
    <row r="72" spans="1:42" s="234" customFormat="1" ht="15" customHeight="1">
      <c r="A72" s="52"/>
      <c r="B72" s="53" t="s">
        <v>1</v>
      </c>
      <c r="C72" s="53" t="s">
        <v>2</v>
      </c>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4"/>
      <c r="AP72" s="53"/>
    </row>
    <row r="73" spans="1:42" s="234" customFormat="1" ht="6" customHeight="1">
      <c r="A73" s="52"/>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4"/>
      <c r="AP73" s="53"/>
    </row>
    <row r="74" spans="1:42" s="234" customFormat="1" ht="15" customHeight="1">
      <c r="A74" s="52"/>
      <c r="B74" s="53"/>
      <c r="C74" s="53"/>
      <c r="D74" s="53"/>
      <c r="E74" s="53"/>
      <c r="F74" s="1"/>
      <c r="G74" s="53"/>
      <c r="H74" s="53"/>
      <c r="I74" s="53"/>
      <c r="J74" s="53"/>
      <c r="K74" s="53"/>
      <c r="L74" s="53"/>
      <c r="M74" s="53"/>
      <c r="N74" s="53"/>
      <c r="O74" s="53"/>
      <c r="P74" s="53"/>
      <c r="Q74" s="53"/>
      <c r="R74" s="53"/>
      <c r="S74" s="53"/>
      <c r="T74" s="53"/>
      <c r="U74" s="448" t="s">
        <v>3</v>
      </c>
      <c r="V74" s="448"/>
      <c r="W74" s="448"/>
      <c r="X74" s="53"/>
      <c r="Y74" s="53"/>
      <c r="Z74" s="53"/>
      <c r="AA74" s="53"/>
      <c r="AB74" s="53"/>
      <c r="AC74" s="53"/>
      <c r="AD74" s="53"/>
      <c r="AE74" s="53"/>
      <c r="AF74" s="53"/>
      <c r="AG74" s="53"/>
      <c r="AH74" s="53"/>
      <c r="AI74" s="53"/>
      <c r="AJ74" s="53"/>
      <c r="AK74" s="53"/>
      <c r="AL74" s="53"/>
      <c r="AM74" s="53"/>
      <c r="AN74" s="53"/>
      <c r="AO74" s="54"/>
      <c r="AP74" s="53"/>
    </row>
    <row r="75" spans="1:42" s="234" customFormat="1" ht="6" customHeight="1">
      <c r="A75" s="52"/>
      <c r="B75" s="53"/>
      <c r="C75" s="53"/>
      <c r="D75" s="53"/>
      <c r="E75" s="53"/>
      <c r="F75" s="2"/>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4"/>
      <c r="AP75" s="53"/>
    </row>
    <row r="76" spans="1:42" s="234" customFormat="1" ht="15" customHeight="1">
      <c r="A76" s="52"/>
      <c r="B76" s="53"/>
      <c r="C76" s="1"/>
      <c r="D76" s="53"/>
      <c r="E76" s="53"/>
      <c r="F76" s="53"/>
      <c r="G76" s="53"/>
      <c r="H76" s="53"/>
      <c r="I76" s="53"/>
      <c r="J76" s="53"/>
      <c r="K76" s="53"/>
      <c r="L76" s="53"/>
      <c r="M76" s="53"/>
      <c r="N76" s="53"/>
      <c r="O76" s="53"/>
      <c r="P76" s="53"/>
      <c r="Q76" s="53"/>
      <c r="R76" s="53"/>
      <c r="S76" s="53"/>
      <c r="T76" s="53"/>
      <c r="U76" s="449" t="s">
        <v>4</v>
      </c>
      <c r="V76" s="449"/>
      <c r="W76" s="449"/>
      <c r="X76" s="839" t="str">
        <f>IF('(記入例)(イ)-①入力表'!$D$6="","",'(記入例)(イ)-①入力表'!$D$6)</f>
        <v>朝倉市宮野２０４６番地１</v>
      </c>
      <c r="Y76" s="839"/>
      <c r="Z76" s="839"/>
      <c r="AA76" s="839"/>
      <c r="AB76" s="839"/>
      <c r="AC76" s="839"/>
      <c r="AD76" s="839"/>
      <c r="AE76" s="839"/>
      <c r="AF76" s="839"/>
      <c r="AG76" s="839"/>
      <c r="AH76" s="839"/>
      <c r="AI76" s="839"/>
      <c r="AJ76" s="839"/>
      <c r="AK76" s="839"/>
      <c r="AL76" s="839"/>
      <c r="AM76" s="55"/>
      <c r="AN76" s="53"/>
      <c r="AO76" s="54"/>
      <c r="AP76" s="53"/>
    </row>
    <row r="77" spans="1:42" s="234" customFormat="1" ht="15" customHeight="1">
      <c r="A77" s="52"/>
      <c r="B77" s="53"/>
      <c r="C77" s="53"/>
      <c r="D77" s="53"/>
      <c r="E77" s="53"/>
      <c r="F77" s="2"/>
      <c r="G77" s="53"/>
      <c r="H77" s="53"/>
      <c r="I77" s="53"/>
      <c r="J77" s="53"/>
      <c r="K77" s="53"/>
      <c r="L77" s="53"/>
      <c r="M77" s="53"/>
      <c r="N77" s="53"/>
      <c r="O77" s="53"/>
      <c r="P77" s="53"/>
      <c r="Q77" s="53"/>
      <c r="R77" s="53"/>
      <c r="S77" s="53"/>
      <c r="T77" s="53"/>
      <c r="U77" s="53"/>
      <c r="V77" s="53"/>
      <c r="W77" s="53"/>
      <c r="X77" s="840" t="str">
        <f>IF('(記入例)(イ)-①入力表'!$D$7="","",'(記入例)(イ)-①入力表'!$D$7)</f>
        <v>株式会社朝倉市商工観光課</v>
      </c>
      <c r="Y77" s="840"/>
      <c r="Z77" s="840"/>
      <c r="AA77" s="840"/>
      <c r="AB77" s="840"/>
      <c r="AC77" s="840"/>
      <c r="AD77" s="840"/>
      <c r="AE77" s="840"/>
      <c r="AF77" s="840"/>
      <c r="AG77" s="840"/>
      <c r="AH77" s="840"/>
      <c r="AI77" s="840"/>
      <c r="AJ77" s="840"/>
      <c r="AK77" s="840"/>
      <c r="AL77" s="840"/>
      <c r="AM77" s="53"/>
      <c r="AN77" s="53"/>
      <c r="AO77" s="54"/>
      <c r="AP77" s="53"/>
    </row>
    <row r="78" spans="1:42" s="234" customFormat="1" ht="15" customHeight="1">
      <c r="A78" s="52"/>
      <c r="B78" s="53"/>
      <c r="C78" s="1"/>
      <c r="D78" s="53"/>
      <c r="E78" s="53"/>
      <c r="F78" s="53"/>
      <c r="G78" s="53"/>
      <c r="H78" s="53"/>
      <c r="I78" s="53"/>
      <c r="J78" s="53"/>
      <c r="K78" s="53"/>
      <c r="L78" s="53"/>
      <c r="M78" s="53"/>
      <c r="N78" s="53"/>
      <c r="O78" s="53"/>
      <c r="P78" s="53"/>
      <c r="Q78" s="53"/>
      <c r="R78" s="53"/>
      <c r="S78" s="53"/>
      <c r="T78" s="53"/>
      <c r="U78" s="449" t="s">
        <v>5</v>
      </c>
      <c r="V78" s="449"/>
      <c r="W78" s="449"/>
      <c r="X78" s="854" t="str">
        <f>IF('(記入例)(イ)-①入力表'!$D$8="","",'(記入例)(イ)-①入力表'!$D$8)</f>
        <v>代表取締役　　朝倉　太郎</v>
      </c>
      <c r="Y78" s="854"/>
      <c r="Z78" s="854"/>
      <c r="AA78" s="854"/>
      <c r="AB78" s="854"/>
      <c r="AC78" s="854"/>
      <c r="AD78" s="854"/>
      <c r="AE78" s="854"/>
      <c r="AF78" s="854"/>
      <c r="AG78" s="854"/>
      <c r="AH78" s="854"/>
      <c r="AI78" s="854"/>
      <c r="AJ78" s="854"/>
      <c r="AK78" s="854"/>
      <c r="AL78" s="56" t="s">
        <v>6</v>
      </c>
      <c r="AM78" s="53"/>
      <c r="AN78" s="53"/>
      <c r="AO78" s="54"/>
      <c r="AP78" s="53"/>
    </row>
    <row r="79" spans="1:42" s="234" customFormat="1" ht="6" customHeight="1">
      <c r="A79" s="52"/>
      <c r="B79" s="53"/>
      <c r="C79" s="1"/>
      <c r="D79" s="53"/>
      <c r="E79" s="53"/>
      <c r="F79" s="53"/>
      <c r="G79" s="53"/>
      <c r="H79" s="53"/>
      <c r="I79" s="53"/>
      <c r="J79" s="53"/>
      <c r="K79" s="53"/>
      <c r="L79" s="53"/>
      <c r="M79" s="53"/>
      <c r="N79" s="53"/>
      <c r="O79" s="53"/>
      <c r="P79" s="53"/>
      <c r="Q79" s="53"/>
      <c r="R79" s="53"/>
      <c r="S79" s="53"/>
      <c r="T79" s="53"/>
      <c r="U79" s="235"/>
      <c r="V79" s="235"/>
      <c r="W79" s="235"/>
      <c r="X79" s="62"/>
      <c r="Y79" s="62"/>
      <c r="Z79" s="62"/>
      <c r="AA79" s="62"/>
      <c r="AB79" s="62"/>
      <c r="AC79" s="62"/>
      <c r="AD79" s="62"/>
      <c r="AE79" s="62"/>
      <c r="AF79" s="62"/>
      <c r="AG79" s="62"/>
      <c r="AH79" s="62"/>
      <c r="AI79" s="62"/>
      <c r="AJ79" s="62"/>
      <c r="AK79" s="62"/>
      <c r="AL79" s="53"/>
      <c r="AM79" s="53"/>
      <c r="AN79" s="53"/>
      <c r="AO79" s="54"/>
      <c r="AP79" s="53"/>
    </row>
    <row r="80" spans="1:42" s="234" customFormat="1" ht="15" customHeight="1">
      <c r="A80" s="52"/>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7"/>
      <c r="AL80" s="66" t="s">
        <v>175</v>
      </c>
      <c r="AN80" s="53"/>
      <c r="AO80" s="54"/>
      <c r="AP80" s="53"/>
    </row>
    <row r="81" spans="1:42" s="234" customFormat="1" ht="15" customHeight="1">
      <c r="A81" s="52"/>
      <c r="B81" s="53" t="s">
        <v>7</v>
      </c>
      <c r="C81" s="53"/>
      <c r="D81" s="53"/>
      <c r="E81" s="53"/>
      <c r="F81" s="53"/>
      <c r="G81" s="53"/>
      <c r="H81" s="53"/>
      <c r="I81" s="53"/>
      <c r="J81" s="53"/>
      <c r="K81" s="53"/>
      <c r="L81" s="53"/>
      <c r="M81" s="53"/>
      <c r="N81" s="53"/>
      <c r="O81" s="53"/>
      <c r="P81" s="53"/>
      <c r="Q81" s="53"/>
      <c r="R81" s="53"/>
      <c r="S81" s="53"/>
      <c r="T81" s="53"/>
      <c r="U81" s="53"/>
      <c r="V81" s="53"/>
      <c r="W81" s="53"/>
      <c r="X81" s="53"/>
      <c r="Y81" s="915" t="str">
        <f>IF($Y$21="","",$Y$21)</f>
        <v>売上高の減少</v>
      </c>
      <c r="Z81" s="915"/>
      <c r="AA81" s="915"/>
      <c r="AB81" s="915"/>
      <c r="AC81" s="915"/>
      <c r="AD81" s="915"/>
      <c r="AE81" s="915"/>
      <c r="AF81" s="234" t="s">
        <v>310</v>
      </c>
      <c r="AG81" s="59"/>
      <c r="AI81" s="913" t="s">
        <v>311</v>
      </c>
      <c r="AJ81" s="914"/>
      <c r="AK81" s="914"/>
      <c r="AL81" s="914"/>
      <c r="AM81" s="914"/>
      <c r="AN81" s="914"/>
      <c r="AO81" s="54"/>
      <c r="AP81" s="53"/>
    </row>
    <row r="82" spans="1:42" s="234" customFormat="1" ht="15" customHeight="1">
      <c r="A82" s="52"/>
      <c r="B82" s="479" t="s">
        <v>312</v>
      </c>
      <c r="C82" s="914"/>
      <c r="D82" s="914"/>
      <c r="E82" s="914"/>
      <c r="F82" s="914"/>
      <c r="G82" s="914"/>
      <c r="H82" s="914"/>
      <c r="I82" s="914"/>
      <c r="J82" s="914"/>
      <c r="K82" s="914"/>
      <c r="L82" s="914"/>
      <c r="M82" s="914"/>
      <c r="N82" s="914"/>
      <c r="O82" s="914"/>
      <c r="P82" s="914"/>
      <c r="Q82" s="914"/>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54"/>
      <c r="AP82" s="53"/>
    </row>
    <row r="83" spans="1:42" s="234" customFormat="1" ht="15" customHeight="1">
      <c r="A83" s="52"/>
      <c r="B83" s="53" t="s">
        <v>313</v>
      </c>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7"/>
      <c r="AO83" s="54"/>
      <c r="AP83" s="53"/>
    </row>
    <row r="84" spans="1:42" s="234" customFormat="1" ht="15" customHeight="1">
      <c r="A84" s="52"/>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7"/>
      <c r="AO84" s="54"/>
      <c r="AP84" s="53"/>
    </row>
    <row r="85" spans="1:42" s="234" customFormat="1" ht="15" customHeight="1" thickBot="1">
      <c r="A85" s="52"/>
      <c r="B85" s="53" t="s">
        <v>240</v>
      </c>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4"/>
      <c r="AP85" s="53"/>
    </row>
    <row r="86" spans="1:42" ht="40.049999999999997" customHeight="1" thickTop="1" thickBot="1">
      <c r="A86" s="50"/>
      <c r="B86" s="855" t="str">
        <f>IF('(記入例)(イ)-①入力表'!$C$15="","",'(記入例)(イ)-①入力表'!$C$15)</f>
        <v>2061</v>
      </c>
      <c r="C86" s="856"/>
      <c r="D86" s="856"/>
      <c r="E86" s="857" t="str">
        <f>IF('(記入例)(イ)-①入力表'!$C$16="","",'(記入例)(イ)-①入力表'!$C$16)</f>
        <v>かばん製造業</v>
      </c>
      <c r="F86" s="857"/>
      <c r="G86" s="857"/>
      <c r="H86" s="857"/>
      <c r="I86" s="857"/>
      <c r="J86" s="857"/>
      <c r="K86" s="857"/>
      <c r="L86" s="857"/>
      <c r="M86" s="857"/>
      <c r="N86" s="858"/>
      <c r="O86" s="859" t="str">
        <f>IF('(記入例)(イ)-①入力表'!$D$15="","",'(記入例)(イ)-①入力表'!$D$15)</f>
        <v>2071</v>
      </c>
      <c r="P86" s="859"/>
      <c r="Q86" s="859"/>
      <c r="R86" s="860" t="str">
        <f>IF('(記入例)(イ)-①入力表'!$D$16="","",'(記入例)(イ)-①入力表'!$D$16)</f>
        <v>袋物製造業(ハンドバックを除く。)</v>
      </c>
      <c r="S86" s="860"/>
      <c r="T86" s="860"/>
      <c r="U86" s="860"/>
      <c r="V86" s="860"/>
      <c r="W86" s="860"/>
      <c r="X86" s="860"/>
      <c r="Y86" s="860"/>
      <c r="Z86" s="860"/>
      <c r="AA86" s="861"/>
      <c r="AB86" s="862" t="str">
        <f>IF('(記入例)(イ)-①入力表'!$E$15="","",'(記入例)(イ)-①入力表'!$E$15)</f>
        <v>2072</v>
      </c>
      <c r="AC86" s="859"/>
      <c r="AD86" s="859"/>
      <c r="AE86" s="860" t="str">
        <f>IF('(記入例)(イ)-①入力表'!$E$16="","",'(記入例)(イ)-①入力表'!$E$16)</f>
        <v>ハンドバック製造業</v>
      </c>
      <c r="AF86" s="860"/>
      <c r="AG86" s="860"/>
      <c r="AH86" s="860"/>
      <c r="AI86" s="860"/>
      <c r="AJ86" s="860"/>
      <c r="AK86" s="860"/>
      <c r="AL86" s="860"/>
      <c r="AM86" s="860"/>
      <c r="AN86" s="861"/>
      <c r="AO86" s="51"/>
      <c r="AP86" s="59"/>
    </row>
    <row r="87" spans="1:42" ht="40.049999999999997" customHeight="1" thickTop="1">
      <c r="A87" s="50"/>
      <c r="B87" s="846" t="str">
        <f>IF('(記入例)(イ)-①入力表'!$F$15="","",'(記入例)(イ)-①入力表'!$F$15)</f>
        <v>2051</v>
      </c>
      <c r="C87" s="847"/>
      <c r="D87" s="847"/>
      <c r="E87" s="848" t="str">
        <f>IF('(記入例)(イ)-①入力表'!$F$16="","",'(記入例)(イ)-①入力表'!$F$16)</f>
        <v>皮手袋製造業</v>
      </c>
      <c r="F87" s="848"/>
      <c r="G87" s="848"/>
      <c r="H87" s="848"/>
      <c r="I87" s="848"/>
      <c r="J87" s="848"/>
      <c r="K87" s="848"/>
      <c r="L87" s="848"/>
      <c r="M87" s="848"/>
      <c r="N87" s="849"/>
      <c r="O87" s="850"/>
      <c r="P87" s="851"/>
      <c r="Q87" s="851"/>
      <c r="R87" s="852"/>
      <c r="S87" s="852"/>
      <c r="T87" s="852"/>
      <c r="U87" s="852"/>
      <c r="V87" s="852"/>
      <c r="W87" s="852"/>
      <c r="X87" s="852"/>
      <c r="Y87" s="852"/>
      <c r="Z87" s="852"/>
      <c r="AA87" s="853"/>
      <c r="AB87" s="850"/>
      <c r="AC87" s="851"/>
      <c r="AD87" s="851"/>
      <c r="AE87" s="852"/>
      <c r="AF87" s="852"/>
      <c r="AG87" s="852"/>
      <c r="AH87" s="852"/>
      <c r="AI87" s="852"/>
      <c r="AJ87" s="852"/>
      <c r="AK87" s="852"/>
      <c r="AL87" s="852"/>
      <c r="AM87" s="852"/>
      <c r="AN87" s="853"/>
      <c r="AO87" s="51"/>
      <c r="AP87" s="59"/>
    </row>
    <row r="88" spans="1:42" s="234" customFormat="1" ht="15" customHeight="1">
      <c r="A88" s="52"/>
      <c r="B88" s="53" t="s">
        <v>62</v>
      </c>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4"/>
      <c r="AP88" s="53"/>
    </row>
    <row r="89" spans="1:42" ht="15" customHeight="1">
      <c r="A89" s="50"/>
      <c r="B89" s="59" t="s">
        <v>63</v>
      </c>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1"/>
      <c r="AP89" s="59"/>
    </row>
    <row r="90" spans="1:42" ht="15" customHeight="1">
      <c r="A90" s="50"/>
      <c r="B90" s="59" t="s">
        <v>64</v>
      </c>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1"/>
      <c r="AP90" s="59"/>
    </row>
    <row r="91" spans="1:42" s="234" customFormat="1" ht="15" customHeight="1">
      <c r="A91" s="52"/>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4"/>
    </row>
    <row r="92" spans="1:42" s="234" customFormat="1" ht="15" customHeight="1">
      <c r="A92" s="3"/>
      <c r="B92" s="870" t="s">
        <v>9</v>
      </c>
      <c r="C92" s="835"/>
      <c r="D92" s="835"/>
      <c r="E92" s="835"/>
      <c r="F92" s="835"/>
      <c r="G92" s="835"/>
      <c r="H92" s="835"/>
      <c r="I92" s="835"/>
      <c r="J92" s="835"/>
      <c r="K92" s="835"/>
      <c r="L92" s="835"/>
      <c r="M92" s="835"/>
      <c r="N92" s="835"/>
      <c r="O92" s="835"/>
      <c r="P92" s="835"/>
      <c r="Q92" s="835"/>
      <c r="R92" s="835"/>
      <c r="S92" s="835"/>
      <c r="T92" s="835"/>
      <c r="U92" s="835"/>
      <c r="V92" s="835"/>
      <c r="W92" s="835"/>
      <c r="X92" s="835"/>
      <c r="Y92" s="835"/>
      <c r="Z92" s="835"/>
      <c r="AA92" s="835"/>
      <c r="AB92" s="835"/>
      <c r="AC92" s="835"/>
      <c r="AD92" s="835"/>
      <c r="AE92" s="835"/>
      <c r="AF92" s="835"/>
      <c r="AG92" s="835"/>
      <c r="AH92" s="835"/>
      <c r="AI92" s="835"/>
      <c r="AJ92" s="835"/>
      <c r="AK92" s="835"/>
      <c r="AL92" s="835"/>
      <c r="AM92" s="835"/>
      <c r="AN92" s="835"/>
      <c r="AO92" s="4"/>
    </row>
    <row r="93" spans="1:42" s="234" customFormat="1" ht="15" customHeight="1">
      <c r="A93" s="52"/>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4"/>
    </row>
    <row r="94" spans="1:42" ht="15" customHeight="1">
      <c r="A94" s="50" t="s">
        <v>10</v>
      </c>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1"/>
      <c r="AP94" s="59"/>
    </row>
    <row r="95" spans="1:42" s="234" customFormat="1" ht="6" customHeight="1">
      <c r="A95" s="5"/>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4"/>
    </row>
    <row r="96" spans="1:42" s="234" customFormat="1" ht="15" customHeight="1">
      <c r="A96" s="5"/>
      <c r="B96" s="53"/>
      <c r="C96" s="53"/>
      <c r="D96" s="53"/>
      <c r="E96" s="53"/>
      <c r="F96" s="449" t="s">
        <v>11</v>
      </c>
      <c r="G96" s="449"/>
      <c r="H96" s="449"/>
      <c r="I96" s="448" t="s">
        <v>12</v>
      </c>
      <c r="J96" s="450">
        <v>100</v>
      </c>
      <c r="K96" s="450"/>
      <c r="L96" s="450"/>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4"/>
    </row>
    <row r="97" spans="1:43" s="234" customFormat="1" ht="15" customHeight="1">
      <c r="A97" s="5"/>
      <c r="B97" s="1"/>
      <c r="C97" s="53"/>
      <c r="D97" s="53"/>
      <c r="E97" s="53"/>
      <c r="F97" s="53"/>
      <c r="G97" s="53" t="s">
        <v>13</v>
      </c>
      <c r="H97" s="53"/>
      <c r="I97" s="448"/>
      <c r="J97" s="450"/>
      <c r="K97" s="450"/>
      <c r="L97" s="450"/>
      <c r="M97" s="53"/>
      <c r="N97" s="53"/>
      <c r="O97" s="53"/>
      <c r="P97" s="53"/>
      <c r="Q97" s="53"/>
      <c r="R97" s="53"/>
      <c r="S97" s="53"/>
      <c r="T97" s="53"/>
      <c r="U97" s="53"/>
      <c r="V97" s="53"/>
      <c r="W97" s="53"/>
      <c r="X97" s="53"/>
      <c r="Y97" s="45" t="s">
        <v>14</v>
      </c>
      <c r="Z97" s="45"/>
      <c r="AA97" s="45"/>
      <c r="AB97" s="45"/>
      <c r="AC97" s="871">
        <f>IF($U$176="","",$U$176)</f>
        <v>10.1</v>
      </c>
      <c r="AD97" s="871"/>
      <c r="AE97" s="871"/>
      <c r="AF97" s="871"/>
      <c r="AG97" s="45" t="s">
        <v>187</v>
      </c>
      <c r="AH97" s="45"/>
      <c r="AI97" s="45"/>
      <c r="AJ97" s="45"/>
      <c r="AK97" s="53"/>
      <c r="AL97" s="53"/>
      <c r="AM97" s="53"/>
      <c r="AN97" s="53"/>
      <c r="AO97" s="54"/>
      <c r="AQ97" s="72" t="str">
        <f>IF($H$174&gt;$AB$174,"※認定不可、売上高が前年同期に比べ増加しています！",IF($U$176&lt;5,"※認定不可、売上高が前年同期間に比べ5%以上減少していません！",""))</f>
        <v/>
      </c>
    </row>
    <row r="98" spans="1:43" s="234" customFormat="1" ht="6" customHeight="1">
      <c r="A98" s="52"/>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4"/>
    </row>
    <row r="99" spans="1:43" s="234" customFormat="1" ht="15" customHeight="1">
      <c r="A99" s="52"/>
      <c r="B99" s="53"/>
      <c r="C99" s="53"/>
      <c r="D99" s="53"/>
      <c r="E99" s="1" t="s">
        <v>59</v>
      </c>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4"/>
      <c r="AP99" s="53"/>
      <c r="AQ99" s="53"/>
    </row>
    <row r="100" spans="1:43" s="234" customFormat="1" ht="15" customHeight="1">
      <c r="A100" s="52"/>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863">
        <f>IF($H$174="","",$H$174)</f>
        <v>4145000</v>
      </c>
      <c r="Z100" s="864"/>
      <c r="AA100" s="864"/>
      <c r="AB100" s="864"/>
      <c r="AC100" s="864"/>
      <c r="AD100" s="864"/>
      <c r="AE100" s="864"/>
      <c r="AF100" s="864"/>
      <c r="AG100" s="864"/>
      <c r="AH100" s="864"/>
      <c r="AI100" s="864"/>
      <c r="AJ100" s="45" t="s">
        <v>174</v>
      </c>
      <c r="AK100" s="53"/>
      <c r="AL100" s="53"/>
      <c r="AM100" s="53"/>
      <c r="AN100" s="53"/>
      <c r="AO100" s="54"/>
      <c r="AP100" s="53"/>
    </row>
    <row r="101" spans="1:43" s="234" customFormat="1" ht="6" customHeight="1">
      <c r="A101" s="52"/>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4"/>
      <c r="AP101" s="53"/>
    </row>
    <row r="102" spans="1:43" s="234" customFormat="1" ht="15" customHeight="1">
      <c r="A102" s="52"/>
      <c r="B102" s="53"/>
      <c r="C102" s="53"/>
      <c r="D102" s="53"/>
      <c r="E102" s="1" t="s">
        <v>60</v>
      </c>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4"/>
      <c r="AP102" s="53"/>
      <c r="AQ102" s="53"/>
    </row>
    <row r="103" spans="1:43" s="234" customFormat="1" ht="15" customHeight="1">
      <c r="A103" s="52"/>
      <c r="B103" s="2"/>
      <c r="C103" s="53"/>
      <c r="D103" s="53"/>
      <c r="E103" s="53"/>
      <c r="F103" s="53"/>
      <c r="G103" s="53"/>
      <c r="H103" s="53"/>
      <c r="I103" s="53"/>
      <c r="J103" s="53"/>
      <c r="K103" s="53"/>
      <c r="L103" s="53"/>
      <c r="M103" s="53"/>
      <c r="N103" s="53"/>
      <c r="O103" s="53"/>
      <c r="P103" s="53"/>
      <c r="Q103" s="53"/>
      <c r="R103" s="53"/>
      <c r="S103" s="53"/>
      <c r="T103" s="53"/>
      <c r="U103" s="53"/>
      <c r="V103" s="53"/>
      <c r="W103" s="53"/>
      <c r="X103" s="53"/>
      <c r="Y103" s="863">
        <f>IF($AB$174="","",$AB$174)</f>
        <v>4613000</v>
      </c>
      <c r="Z103" s="864"/>
      <c r="AA103" s="864"/>
      <c r="AB103" s="864"/>
      <c r="AC103" s="864"/>
      <c r="AD103" s="864"/>
      <c r="AE103" s="864"/>
      <c r="AF103" s="864"/>
      <c r="AG103" s="864"/>
      <c r="AH103" s="864"/>
      <c r="AI103" s="864"/>
      <c r="AJ103" s="45" t="s">
        <v>174</v>
      </c>
      <c r="AK103" s="53"/>
      <c r="AL103" s="53"/>
      <c r="AM103" s="53"/>
      <c r="AN103" s="53"/>
      <c r="AO103" s="54"/>
    </row>
    <row r="104" spans="1:43" s="234" customFormat="1" ht="6" customHeight="1">
      <c r="A104" s="52"/>
      <c r="B104" s="2"/>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4"/>
    </row>
    <row r="105" spans="1:43" ht="15" customHeight="1">
      <c r="A105" s="60" t="s">
        <v>19</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59"/>
    </row>
    <row r="106" spans="1:43" ht="15" customHeight="1">
      <c r="A106" s="61" t="s">
        <v>18</v>
      </c>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row>
    <row r="107" spans="1:43" ht="15" customHeight="1">
      <c r="A107" s="61" t="s">
        <v>17</v>
      </c>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row>
    <row r="108" spans="1:43" ht="15" customHeight="1">
      <c r="A108" s="61" t="s">
        <v>16</v>
      </c>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row>
    <row r="109" spans="1:43" s="234" customFormat="1" ht="30" customHeight="1">
      <c r="A109" s="865" t="s">
        <v>20</v>
      </c>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Y109" s="865"/>
      <c r="Z109" s="865"/>
      <c r="AA109" s="865"/>
      <c r="AB109" s="865"/>
      <c r="AC109" s="865"/>
      <c r="AD109" s="865"/>
      <c r="AE109" s="865"/>
      <c r="AF109" s="865"/>
      <c r="AG109" s="865"/>
      <c r="AH109" s="865"/>
      <c r="AI109" s="865"/>
      <c r="AJ109" s="865"/>
      <c r="AK109" s="865"/>
      <c r="AL109" s="865"/>
      <c r="AM109" s="865"/>
      <c r="AN109" s="865"/>
      <c r="AO109" s="63"/>
    </row>
    <row r="110" spans="1:43" ht="6"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row>
    <row r="111" spans="1:43" s="234" customFormat="1" ht="15" customHeight="1">
      <c r="A111" s="866"/>
      <c r="B111" s="867"/>
      <c r="C111" s="457" t="s">
        <v>21</v>
      </c>
      <c r="D111" s="868"/>
      <c r="E111" s="868"/>
      <c r="F111" s="868"/>
      <c r="G111" s="457"/>
      <c r="H111" s="869"/>
      <c r="I111" s="869"/>
      <c r="J111" s="869"/>
      <c r="K111" s="869"/>
      <c r="L111" s="290" t="s">
        <v>22</v>
      </c>
    </row>
    <row r="112" spans="1:43" s="234" customFormat="1" ht="6" customHeight="1">
      <c r="L112" s="64"/>
    </row>
    <row r="113" spans="1:42" s="234" customFormat="1" ht="15" customHeight="1">
      <c r="B113" s="447" t="s">
        <v>23</v>
      </c>
      <c r="C113" s="447"/>
      <c r="D113" s="447"/>
      <c r="E113" s="447"/>
      <c r="F113" s="447"/>
      <c r="G113" s="447"/>
      <c r="H113" s="447"/>
      <c r="I113" s="447"/>
      <c r="J113" s="447"/>
      <c r="K113" s="447"/>
      <c r="L113" s="447"/>
      <c r="M113" s="869"/>
    </row>
    <row r="114" spans="1:42" s="234" customFormat="1" ht="6" customHeight="1"/>
    <row r="115" spans="1:42" s="234" customFormat="1" ht="15" customHeight="1">
      <c r="B115" s="234" t="s">
        <v>24</v>
      </c>
    </row>
    <row r="116" spans="1:42" s="234" customFormat="1" ht="6" customHeight="1"/>
    <row r="117" spans="1:42" s="234" customFormat="1" ht="15" customHeight="1">
      <c r="A117" s="233" t="s">
        <v>25</v>
      </c>
      <c r="B117" s="45"/>
      <c r="C117" s="45"/>
      <c r="D117" s="45"/>
      <c r="E117" s="45"/>
      <c r="F117" s="45"/>
      <c r="G117" s="45"/>
      <c r="H117" s="45"/>
      <c r="I117" s="45"/>
      <c r="J117" s="45"/>
      <c r="K117" s="443" t="s">
        <v>26</v>
      </c>
      <c r="L117" s="443"/>
      <c r="M117" s="443"/>
      <c r="N117" s="443"/>
      <c r="O117" s="872"/>
      <c r="P117" s="872"/>
      <c r="Q117" s="872"/>
      <c r="R117" s="872"/>
      <c r="S117" s="872"/>
      <c r="T117" s="872"/>
      <c r="U117" s="872"/>
      <c r="V117" s="872"/>
      <c r="W117" s="872"/>
      <c r="X117" s="444" t="s">
        <v>27</v>
      </c>
      <c r="Y117" s="873"/>
      <c r="Z117" s="443" t="s">
        <v>26</v>
      </c>
      <c r="AA117" s="443"/>
      <c r="AB117" s="443"/>
      <c r="AC117" s="443"/>
      <c r="AD117" s="872"/>
      <c r="AE117" s="872"/>
      <c r="AF117" s="872"/>
      <c r="AG117" s="872"/>
      <c r="AH117" s="872"/>
      <c r="AI117" s="872"/>
      <c r="AJ117" s="872"/>
      <c r="AK117" s="872"/>
      <c r="AL117" s="872"/>
      <c r="AM117" s="445" t="s">
        <v>28</v>
      </c>
      <c r="AN117" s="874"/>
      <c r="AO117" s="53"/>
    </row>
    <row r="118" spans="1:42" s="234" customFormat="1" ht="15" customHeight="1">
      <c r="A118" s="65"/>
    </row>
    <row r="119" spans="1:42" s="234" customFormat="1" ht="15" customHeight="1">
      <c r="AA119" s="446" t="s">
        <v>29</v>
      </c>
      <c r="AB119" s="446"/>
      <c r="AC119" s="446"/>
      <c r="AD119" s="446"/>
      <c r="AE119" s="446"/>
      <c r="AF119" s="446"/>
      <c r="AG119" s="446"/>
      <c r="AH119" s="446"/>
      <c r="AI119" s="446"/>
      <c r="AJ119" s="446"/>
      <c r="AK119" s="446"/>
      <c r="AL119" s="446"/>
    </row>
    <row r="120" spans="1:42" s="234" customFormat="1" ht="15" customHeight="1"/>
    <row r="121" spans="1:42" s="234" customFormat="1" ht="15" customHeight="1">
      <c r="AO121" s="236" t="s">
        <v>340</v>
      </c>
    </row>
    <row r="122" spans="1:42" s="234" customFormat="1" ht="6" customHeight="1">
      <c r="AO122" s="236"/>
    </row>
    <row r="123" spans="1:42" ht="15" customHeight="1">
      <c r="A123" s="842" t="s">
        <v>166</v>
      </c>
      <c r="B123" s="875"/>
      <c r="C123" s="875"/>
      <c r="D123" s="875"/>
      <c r="E123" s="875"/>
      <c r="F123" s="876" t="str">
        <f>IF(OR('(記入例)(イ)-①入力表'!$D$7="",'(記入例)(イ)-①入力表'!$D$8=""),"",'(記入例)(イ)-①入力表'!$D$7&amp;"　　"&amp;'(記入例)(イ)-①入力表'!$D$8)</f>
        <v>株式会社朝倉市商工観光課　　代表取締役　　朝倉　太郎</v>
      </c>
      <c r="G123" s="876"/>
      <c r="H123" s="876"/>
      <c r="I123" s="876"/>
      <c r="J123" s="876"/>
      <c r="K123" s="876"/>
      <c r="L123" s="876"/>
      <c r="M123" s="876"/>
      <c r="N123" s="876"/>
      <c r="O123" s="876"/>
      <c r="P123" s="876"/>
      <c r="Q123" s="876"/>
      <c r="R123" s="876"/>
      <c r="S123" s="876"/>
      <c r="T123" s="876"/>
      <c r="U123" s="876"/>
      <c r="V123" s="876"/>
      <c r="W123" s="876"/>
      <c r="X123" s="876"/>
      <c r="Y123" s="876"/>
      <c r="Z123" s="876"/>
      <c r="AA123" s="876"/>
      <c r="AB123" s="876"/>
      <c r="AC123" s="876"/>
      <c r="AD123" s="876"/>
      <c r="AE123" s="876"/>
      <c r="AF123" s="876"/>
      <c r="AG123" s="876"/>
      <c r="AH123" s="876"/>
      <c r="AI123" s="59"/>
      <c r="AJ123" s="59"/>
      <c r="AK123" s="59"/>
      <c r="AL123" s="59"/>
      <c r="AM123" s="59"/>
      <c r="AN123" s="59"/>
      <c r="AO123" s="59"/>
      <c r="AP123" s="59"/>
    </row>
    <row r="124" spans="1:42" ht="1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row>
    <row r="125" spans="1:42" ht="15" customHeight="1">
      <c r="A125" s="59" t="s">
        <v>167</v>
      </c>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262"/>
      <c r="AO125" s="59"/>
      <c r="AP125" s="59"/>
    </row>
    <row r="126" spans="1:42" ht="40.049999999999997" customHeight="1">
      <c r="A126" s="882" t="s">
        <v>168</v>
      </c>
      <c r="B126" s="883"/>
      <c r="C126" s="883"/>
      <c r="D126" s="883"/>
      <c r="E126" s="883"/>
      <c r="F126" s="883"/>
      <c r="G126" s="883"/>
      <c r="H126" s="883"/>
      <c r="I126" s="883"/>
      <c r="J126" s="883"/>
      <c r="K126" s="883"/>
      <c r="L126" s="883"/>
      <c r="M126" s="883"/>
      <c r="N126" s="883"/>
      <c r="O126" s="883"/>
      <c r="P126" s="883"/>
      <c r="Q126" s="883"/>
      <c r="R126" s="883"/>
      <c r="S126" s="883"/>
      <c r="T126" s="883"/>
      <c r="U126" s="630" t="s">
        <v>215</v>
      </c>
      <c r="V126" s="631"/>
      <c r="W126" s="631"/>
      <c r="X126" s="631"/>
      <c r="Y126" s="631"/>
      <c r="Z126" s="631"/>
      <c r="AA126" s="631"/>
      <c r="AB126" s="631"/>
      <c r="AC126" s="631"/>
      <c r="AD126" s="631"/>
      <c r="AE126" s="882" t="s">
        <v>169</v>
      </c>
      <c r="AF126" s="883"/>
      <c r="AG126" s="883"/>
      <c r="AH126" s="883"/>
      <c r="AI126" s="883"/>
      <c r="AJ126" s="883"/>
      <c r="AK126" s="883"/>
      <c r="AL126" s="883"/>
      <c r="AM126" s="883"/>
      <c r="AN126" s="883"/>
      <c r="AO126" s="59"/>
      <c r="AP126" s="59"/>
    </row>
    <row r="127" spans="1:42" ht="40.049999999999997" customHeight="1">
      <c r="A127" s="877" t="str">
        <f>IF('(記入例)(イ)-①入力表'!$C$15="","",'(記入例)(イ)-①入力表'!$C$15)</f>
        <v>2061</v>
      </c>
      <c r="B127" s="878"/>
      <c r="C127" s="878"/>
      <c r="D127" s="878"/>
      <c r="E127" s="878"/>
      <c r="F127" s="879" t="str">
        <f>IF('(記入例)(イ)-①入力表'!$C$16="","",'(記入例)(イ)-①入力表'!$C$16)</f>
        <v>かばん製造業</v>
      </c>
      <c r="G127" s="879"/>
      <c r="H127" s="879"/>
      <c r="I127" s="879"/>
      <c r="J127" s="879"/>
      <c r="K127" s="879"/>
      <c r="L127" s="879"/>
      <c r="M127" s="879"/>
      <c r="N127" s="879"/>
      <c r="O127" s="879"/>
      <c r="P127" s="879"/>
      <c r="Q127" s="879"/>
      <c r="R127" s="879"/>
      <c r="S127" s="879"/>
      <c r="T127" s="880"/>
      <c r="U127" s="903">
        <f>IF('(記入例)(イ)-①入力表'!$C$34="","",'(記入例)(イ)-①入力表'!$C$34)</f>
        <v>13960000</v>
      </c>
      <c r="V127" s="916"/>
      <c r="W127" s="916"/>
      <c r="X127" s="916"/>
      <c r="Y127" s="916"/>
      <c r="Z127" s="916"/>
      <c r="AA127" s="916"/>
      <c r="AB127" s="917"/>
      <c r="AC127" s="587" t="s">
        <v>305</v>
      </c>
      <c r="AD127" s="898"/>
      <c r="AE127" s="918">
        <f>IF('(記入例)(イ)-①入力表'!$C$35="","",'(記入例)(イ)-①入力表'!$C$35)</f>
        <v>74.235575644775338</v>
      </c>
      <c r="AF127" s="919"/>
      <c r="AG127" s="919"/>
      <c r="AH127" s="919"/>
      <c r="AI127" s="919"/>
      <c r="AJ127" s="919"/>
      <c r="AK127" s="919"/>
      <c r="AL127" s="920"/>
      <c r="AM127" s="587" t="s">
        <v>306</v>
      </c>
      <c r="AN127" s="898"/>
      <c r="AO127" s="59"/>
      <c r="AP127" s="59"/>
    </row>
    <row r="128" spans="1:42" ht="40.049999999999997" customHeight="1">
      <c r="A128" s="877" t="str">
        <f>IF('(記入例)(イ)-①入力表'!$D$15="","",'(記入例)(イ)-①入力表'!$D$15)</f>
        <v>2071</v>
      </c>
      <c r="B128" s="878"/>
      <c r="C128" s="878"/>
      <c r="D128" s="878"/>
      <c r="E128" s="878"/>
      <c r="F128" s="879" t="str">
        <f>IF('(記入例)(イ)-①入力表'!$D$16="","",'(記入例)(イ)-①入力表'!$D$16)</f>
        <v>袋物製造業(ハンドバックを除く。)</v>
      </c>
      <c r="G128" s="879"/>
      <c r="H128" s="879"/>
      <c r="I128" s="879"/>
      <c r="J128" s="879"/>
      <c r="K128" s="879"/>
      <c r="L128" s="879"/>
      <c r="M128" s="879"/>
      <c r="N128" s="879"/>
      <c r="O128" s="879"/>
      <c r="P128" s="879"/>
      <c r="Q128" s="879"/>
      <c r="R128" s="879"/>
      <c r="S128" s="879"/>
      <c r="T128" s="880"/>
      <c r="U128" s="903">
        <f>IF('(記入例)(イ)-①入力表'!$D$34="","",'(記入例)(イ)-①入力表'!$D$34)</f>
        <v>2876000</v>
      </c>
      <c r="V128" s="916"/>
      <c r="W128" s="916"/>
      <c r="X128" s="916"/>
      <c r="Y128" s="916"/>
      <c r="Z128" s="916"/>
      <c r="AA128" s="916"/>
      <c r="AB128" s="917"/>
      <c r="AC128" s="587" t="s">
        <v>305</v>
      </c>
      <c r="AD128" s="898"/>
      <c r="AE128" s="918">
        <f>IF('(記入例)(イ)-①入力表'!$D$35="","",'(記入例)(イ)-①入力表'!$D$35)</f>
        <v>15.293804839138527</v>
      </c>
      <c r="AF128" s="919"/>
      <c r="AG128" s="919"/>
      <c r="AH128" s="919"/>
      <c r="AI128" s="919"/>
      <c r="AJ128" s="919"/>
      <c r="AK128" s="919"/>
      <c r="AL128" s="920"/>
      <c r="AM128" s="587" t="s">
        <v>306</v>
      </c>
      <c r="AN128" s="898"/>
      <c r="AO128" s="59"/>
    </row>
    <row r="129" spans="1:43" ht="40.049999999999997" customHeight="1">
      <c r="A129" s="877" t="str">
        <f>IF('(記入例)(イ)-①入力表'!$E$15="","",'(記入例)(イ)-①入力表'!$E$15)</f>
        <v>2072</v>
      </c>
      <c r="B129" s="878"/>
      <c r="C129" s="878"/>
      <c r="D129" s="878"/>
      <c r="E129" s="878"/>
      <c r="F129" s="879" t="str">
        <f>IF('(記入例)(イ)-①入力表'!$E$16="","",'(記入例)(イ)-①入力表'!$E$16)</f>
        <v>ハンドバック製造業</v>
      </c>
      <c r="G129" s="879"/>
      <c r="H129" s="879"/>
      <c r="I129" s="879"/>
      <c r="J129" s="879"/>
      <c r="K129" s="879"/>
      <c r="L129" s="879"/>
      <c r="M129" s="879"/>
      <c r="N129" s="879"/>
      <c r="O129" s="879"/>
      <c r="P129" s="879"/>
      <c r="Q129" s="879"/>
      <c r="R129" s="879"/>
      <c r="S129" s="879"/>
      <c r="T129" s="880"/>
      <c r="U129" s="903">
        <f>IF('(記入例)(イ)-①入力表'!$E$34="","",'(記入例)(イ)-①入力表'!$E$34)</f>
        <v>1729000</v>
      </c>
      <c r="V129" s="916"/>
      <c r="W129" s="916"/>
      <c r="X129" s="916"/>
      <c r="Y129" s="916"/>
      <c r="Z129" s="916"/>
      <c r="AA129" s="916"/>
      <c r="AB129" s="917"/>
      <c r="AC129" s="587" t="s">
        <v>305</v>
      </c>
      <c r="AD129" s="898"/>
      <c r="AE129" s="918">
        <f>IF('(記入例)(イ)-①入力表'!$E$35="","",'(記入例)(イ)-①入力表'!$E$35)</f>
        <v>9.1943632012762571</v>
      </c>
      <c r="AF129" s="919"/>
      <c r="AG129" s="919"/>
      <c r="AH129" s="919"/>
      <c r="AI129" s="919"/>
      <c r="AJ129" s="919"/>
      <c r="AK129" s="919"/>
      <c r="AL129" s="920"/>
      <c r="AM129" s="587" t="s">
        <v>306</v>
      </c>
      <c r="AN129" s="898"/>
      <c r="AO129" s="59"/>
    </row>
    <row r="130" spans="1:43" ht="40.049999999999997" customHeight="1">
      <c r="A130" s="877" t="str">
        <f>IF('(記入例)(イ)-①入力表'!$F$15="","",'(記入例)(イ)-①入力表'!$F$15)</f>
        <v>2051</v>
      </c>
      <c r="B130" s="878"/>
      <c r="C130" s="878"/>
      <c r="D130" s="878"/>
      <c r="E130" s="878"/>
      <c r="F130" s="879" t="str">
        <f>IF('(記入例)(イ)-①入力表'!$F$16="","",'(記入例)(イ)-①入力表'!$F$16)</f>
        <v>皮手袋製造業</v>
      </c>
      <c r="G130" s="879"/>
      <c r="H130" s="879"/>
      <c r="I130" s="879"/>
      <c r="J130" s="879"/>
      <c r="K130" s="879"/>
      <c r="L130" s="879"/>
      <c r="M130" s="879"/>
      <c r="N130" s="879"/>
      <c r="O130" s="879"/>
      <c r="P130" s="879"/>
      <c r="Q130" s="879"/>
      <c r="R130" s="879"/>
      <c r="S130" s="879"/>
      <c r="T130" s="880"/>
      <c r="U130" s="903">
        <f>IF('(記入例)(イ)-①入力表'!$F$34="","",'(記入例)(イ)-①入力表'!$F$34)</f>
        <v>240000</v>
      </c>
      <c r="V130" s="916"/>
      <c r="W130" s="916"/>
      <c r="X130" s="916"/>
      <c r="Y130" s="916"/>
      <c r="Z130" s="916"/>
      <c r="AA130" s="916"/>
      <c r="AB130" s="917"/>
      <c r="AC130" s="587" t="s">
        <v>305</v>
      </c>
      <c r="AD130" s="898"/>
      <c r="AE130" s="918">
        <f>IF('(記入例)(イ)-①入力表'!$F$35="","",'(記入例)(イ)-①入力表'!$F$35)</f>
        <v>1.2762563148098909</v>
      </c>
      <c r="AF130" s="919"/>
      <c r="AG130" s="919"/>
      <c r="AH130" s="919"/>
      <c r="AI130" s="919"/>
      <c r="AJ130" s="919"/>
      <c r="AK130" s="919"/>
      <c r="AL130" s="920"/>
      <c r="AM130" s="587" t="s">
        <v>306</v>
      </c>
      <c r="AN130" s="898"/>
      <c r="AO130" s="59"/>
    </row>
    <row r="131" spans="1:43" ht="40.049999999999997" customHeight="1">
      <c r="A131" s="881" t="s">
        <v>170</v>
      </c>
      <c r="B131" s="756"/>
      <c r="C131" s="756"/>
      <c r="D131" s="756"/>
      <c r="E131" s="756"/>
      <c r="F131" s="756"/>
      <c r="G131" s="756"/>
      <c r="H131" s="756"/>
      <c r="I131" s="756"/>
      <c r="J131" s="756"/>
      <c r="K131" s="756"/>
      <c r="L131" s="756"/>
      <c r="M131" s="756"/>
      <c r="N131" s="756"/>
      <c r="O131" s="756"/>
      <c r="P131" s="756"/>
      <c r="Q131" s="756"/>
      <c r="R131" s="756"/>
      <c r="S131" s="756"/>
      <c r="T131" s="757"/>
      <c r="U131" s="903">
        <f>IF(SUM($U$127:$AD$130)=0,"",SUM($U$127:$AD$130))</f>
        <v>18805000</v>
      </c>
      <c r="V131" s="916"/>
      <c r="W131" s="916"/>
      <c r="X131" s="916"/>
      <c r="Y131" s="916"/>
      <c r="Z131" s="916"/>
      <c r="AA131" s="916"/>
      <c r="AB131" s="917"/>
      <c r="AC131" s="587" t="s">
        <v>305</v>
      </c>
      <c r="AD131" s="898"/>
      <c r="AE131" s="918">
        <f>IF(SUM($AE$127:$AN$130)=0,"",SUM($AE$127:$AN$130))</f>
        <v>100.00000000000001</v>
      </c>
      <c r="AF131" s="919"/>
      <c r="AG131" s="919"/>
      <c r="AH131" s="919"/>
      <c r="AI131" s="919"/>
      <c r="AJ131" s="919"/>
      <c r="AK131" s="919"/>
      <c r="AL131" s="920"/>
      <c r="AM131" s="587" t="s">
        <v>306</v>
      </c>
      <c r="AN131" s="898"/>
      <c r="AO131" s="59"/>
    </row>
    <row r="132" spans="1:43" ht="30" customHeight="1">
      <c r="A132" s="894" t="s">
        <v>171</v>
      </c>
      <c r="B132" s="892"/>
      <c r="C132" s="892"/>
      <c r="D132" s="892"/>
      <c r="E132" s="892"/>
      <c r="F132" s="892"/>
      <c r="G132" s="892"/>
      <c r="H132" s="892"/>
      <c r="I132" s="892"/>
      <c r="J132" s="892"/>
      <c r="K132" s="892"/>
      <c r="L132" s="892"/>
      <c r="M132" s="892"/>
      <c r="N132" s="892"/>
      <c r="O132" s="892"/>
      <c r="P132" s="892"/>
      <c r="Q132" s="892"/>
      <c r="R132" s="892"/>
      <c r="S132" s="892"/>
      <c r="T132" s="892"/>
      <c r="U132" s="892"/>
      <c r="V132" s="892"/>
      <c r="W132" s="892"/>
      <c r="X132" s="892"/>
      <c r="Y132" s="892"/>
      <c r="Z132" s="892"/>
      <c r="AA132" s="892"/>
      <c r="AB132" s="892"/>
      <c r="AC132" s="892"/>
      <c r="AD132" s="892"/>
      <c r="AE132" s="892"/>
      <c r="AF132" s="892"/>
      <c r="AG132" s="892"/>
      <c r="AH132" s="892"/>
      <c r="AI132" s="892"/>
      <c r="AJ132" s="892"/>
      <c r="AK132" s="892"/>
      <c r="AL132" s="892"/>
      <c r="AM132" s="892"/>
      <c r="AN132" s="892"/>
      <c r="AO132" s="59"/>
    </row>
    <row r="133" spans="1:43" ht="15" customHeight="1">
      <c r="A133" s="260" t="s">
        <v>266</v>
      </c>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row>
    <row r="134" spans="1:43" ht="1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row>
    <row r="135" spans="1:43" ht="15" customHeight="1">
      <c r="A135" s="260" t="s">
        <v>30</v>
      </c>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row>
    <row r="136" spans="1:43" ht="30" customHeight="1">
      <c r="A136" s="922" t="s">
        <v>172</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7"/>
      <c r="AA136" s="921">
        <f>IF($H$174="","",$H$174)</f>
        <v>4145000</v>
      </c>
      <c r="AB136" s="539"/>
      <c r="AC136" s="539"/>
      <c r="AD136" s="539"/>
      <c r="AE136" s="539"/>
      <c r="AF136" s="539"/>
      <c r="AG136" s="539"/>
      <c r="AH136" s="539"/>
      <c r="AI136" s="539"/>
      <c r="AJ136" s="539"/>
      <c r="AK136" s="539"/>
      <c r="AL136" s="539"/>
      <c r="AM136" s="587" t="s">
        <v>305</v>
      </c>
      <c r="AN136" s="898"/>
      <c r="AO136" s="59"/>
    </row>
    <row r="137" spans="1:43" ht="1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row>
    <row r="138" spans="1:43" ht="15" customHeight="1">
      <c r="A138" s="260" t="s">
        <v>31</v>
      </c>
    </row>
    <row r="139" spans="1:43" ht="30" customHeight="1">
      <c r="A139" s="922" t="s">
        <v>173</v>
      </c>
      <c r="B139" s="536"/>
      <c r="C139" s="536"/>
      <c r="D139" s="536"/>
      <c r="E139" s="536"/>
      <c r="F139" s="536"/>
      <c r="G139" s="536"/>
      <c r="H139" s="536"/>
      <c r="I139" s="536"/>
      <c r="J139" s="536"/>
      <c r="K139" s="536"/>
      <c r="L139" s="536"/>
      <c r="M139" s="536"/>
      <c r="N139" s="536"/>
      <c r="O139" s="536"/>
      <c r="P139" s="536"/>
      <c r="Q139" s="536"/>
      <c r="R139" s="536"/>
      <c r="S139" s="536"/>
      <c r="T139" s="536"/>
      <c r="U139" s="536"/>
      <c r="V139" s="536"/>
      <c r="W139" s="536"/>
      <c r="X139" s="536"/>
      <c r="Y139" s="536"/>
      <c r="Z139" s="537"/>
      <c r="AA139" s="921">
        <f>IF($AB$174="","",$AB$174)</f>
        <v>4613000</v>
      </c>
      <c r="AB139" s="539"/>
      <c r="AC139" s="539"/>
      <c r="AD139" s="539"/>
      <c r="AE139" s="539"/>
      <c r="AF139" s="539"/>
      <c r="AG139" s="539"/>
      <c r="AH139" s="539"/>
      <c r="AI139" s="539"/>
      <c r="AJ139" s="539"/>
      <c r="AK139" s="539"/>
      <c r="AL139" s="539"/>
      <c r="AM139" s="587" t="s">
        <v>305</v>
      </c>
      <c r="AN139" s="898"/>
    </row>
    <row r="141" spans="1:43" ht="15" customHeight="1">
      <c r="A141" s="260" t="s">
        <v>58</v>
      </c>
    </row>
    <row r="142" spans="1:43" ht="6" customHeight="1"/>
    <row r="143" spans="1:43" ht="15" customHeight="1">
      <c r="A143" s="518" t="s">
        <v>32</v>
      </c>
      <c r="B143" s="895"/>
      <c r="C143" s="895"/>
      <c r="D143" s="895"/>
      <c r="E143" s="895"/>
      <c r="F143" s="896">
        <f>IF($AB$174="","",$AB$174)</f>
        <v>4613000</v>
      </c>
      <c r="G143" s="897"/>
      <c r="H143" s="897"/>
      <c r="I143" s="897"/>
      <c r="J143" s="897"/>
      <c r="K143" s="897"/>
      <c r="L143" s="897"/>
      <c r="M143" s="897"/>
      <c r="N143" s="899" t="s">
        <v>307</v>
      </c>
      <c r="O143" s="895"/>
      <c r="P143" s="895"/>
      <c r="Q143" s="895"/>
      <c r="R143" s="896">
        <f>IF($H$174="","",$H$174)</f>
        <v>4145000</v>
      </c>
      <c r="S143" s="900"/>
      <c r="T143" s="900"/>
      <c r="U143" s="900"/>
      <c r="V143" s="900"/>
      <c r="W143" s="900"/>
      <c r="X143" s="900"/>
      <c r="Y143" s="900"/>
      <c r="Z143" s="277" t="s">
        <v>305</v>
      </c>
      <c r="AA143" s="520" t="s">
        <v>33</v>
      </c>
      <c r="AB143" s="888"/>
      <c r="AC143" s="888"/>
      <c r="AD143" s="888"/>
      <c r="AE143" s="888"/>
      <c r="AF143" s="884">
        <f>IF($U$176="","",$U$176)</f>
        <v>10.1</v>
      </c>
      <c r="AG143" s="885"/>
      <c r="AH143" s="885"/>
      <c r="AI143" s="885"/>
      <c r="AJ143" s="885"/>
      <c r="AK143" s="886" t="s">
        <v>176</v>
      </c>
      <c r="AL143" s="887"/>
      <c r="AQ143" s="70" t="str">
        <f>IF($H$174&gt;$AB$174,"※認定不可、売上高が前年同期に比べ増加しています！",IF($U$176&lt;5,"※認定不可、売上高が前年同期間に比べ5%以上減少していません！",""))</f>
        <v/>
      </c>
    </row>
    <row r="144" spans="1:43" ht="15" customHeight="1">
      <c r="G144" s="512" t="s">
        <v>32</v>
      </c>
      <c r="H144" s="888"/>
      <c r="I144" s="888"/>
      <c r="J144" s="888"/>
      <c r="K144" s="888"/>
      <c r="L144" s="889">
        <f>IF($AB$174="","",$AB$174)</f>
        <v>4613000</v>
      </c>
      <c r="M144" s="890"/>
      <c r="N144" s="890"/>
      <c r="O144" s="890"/>
      <c r="P144" s="890"/>
      <c r="Q144" s="890"/>
      <c r="R144" s="890"/>
      <c r="S144" s="890"/>
      <c r="T144" s="276" t="s">
        <v>259</v>
      </c>
      <c r="AA144" s="888"/>
      <c r="AB144" s="888"/>
      <c r="AC144" s="888"/>
      <c r="AD144" s="888"/>
      <c r="AE144" s="888"/>
      <c r="AF144" s="885"/>
      <c r="AG144" s="885"/>
      <c r="AH144" s="885"/>
      <c r="AI144" s="885"/>
      <c r="AJ144" s="885"/>
      <c r="AK144" s="887"/>
      <c r="AL144" s="887"/>
    </row>
    <row r="145" spans="1:41" ht="6" customHeight="1"/>
    <row r="146" spans="1:41" ht="45" customHeight="1">
      <c r="A146" s="891" t="s">
        <v>280</v>
      </c>
      <c r="B146" s="892"/>
      <c r="C146" s="892"/>
      <c r="D146" s="892"/>
      <c r="E146" s="892"/>
      <c r="F146" s="892"/>
      <c r="G146" s="892"/>
      <c r="H146" s="892"/>
      <c r="I146" s="892"/>
      <c r="J146" s="892"/>
      <c r="K146" s="892"/>
      <c r="L146" s="892"/>
      <c r="M146" s="892"/>
      <c r="N146" s="892"/>
      <c r="O146" s="892"/>
      <c r="P146" s="892"/>
      <c r="Q146" s="892"/>
      <c r="R146" s="892"/>
      <c r="S146" s="892"/>
      <c r="T146" s="892"/>
      <c r="U146" s="892"/>
      <c r="V146" s="892"/>
      <c r="W146" s="892"/>
      <c r="X146" s="892"/>
      <c r="Y146" s="892"/>
      <c r="Z146" s="892"/>
      <c r="AA146" s="892"/>
      <c r="AB146" s="892"/>
      <c r="AC146" s="892"/>
      <c r="AD146" s="892"/>
      <c r="AE146" s="892"/>
      <c r="AF146" s="892"/>
      <c r="AG146" s="892"/>
      <c r="AH146" s="892"/>
      <c r="AI146" s="892"/>
      <c r="AJ146" s="892"/>
      <c r="AK146" s="892"/>
      <c r="AL146" s="892"/>
      <c r="AM146" s="892"/>
      <c r="AN146" s="892"/>
    </row>
    <row r="147" spans="1:41" ht="15" customHeight="1">
      <c r="A147" s="251"/>
      <c r="B147" s="278"/>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8"/>
      <c r="AJ147" s="278"/>
      <c r="AK147" s="278"/>
      <c r="AL147" s="278"/>
      <c r="AM147" s="278"/>
      <c r="AN147" s="278"/>
    </row>
    <row r="148" spans="1:41" s="7" customFormat="1" ht="25.05" customHeight="1">
      <c r="A148" s="893" t="str">
        <f>IF('(記入例)(イ)-①入力表'!$AF$3="","令和　　　年　　　月　　　日",'(記入例)(イ)-①入力表'!$AF$3)</f>
        <v>令和５年１２月１５日</v>
      </c>
      <c r="B148" s="893"/>
      <c r="C148" s="893"/>
      <c r="D148" s="893"/>
      <c r="E148" s="893"/>
      <c r="F148" s="893"/>
      <c r="G148" s="893"/>
      <c r="H148" s="893"/>
      <c r="I148" s="893"/>
      <c r="J148" s="893"/>
      <c r="K148" s="893"/>
      <c r="L148" s="893"/>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row>
    <row r="149" spans="1:41" s="7" customFormat="1" ht="25.05" customHeight="1">
      <c r="A149" s="67"/>
      <c r="B149" s="67"/>
      <c r="C149" s="67" t="s">
        <v>184</v>
      </c>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row>
    <row r="150" spans="1:41" s="7" customFormat="1" ht="30" customHeight="1">
      <c r="A150" s="67"/>
      <c r="B150" s="67"/>
      <c r="C150" s="67"/>
      <c r="D150" s="67"/>
      <c r="E150" s="67"/>
      <c r="F150" s="67"/>
      <c r="G150" s="67"/>
      <c r="H150" s="67"/>
      <c r="I150" s="67"/>
      <c r="J150" s="67"/>
      <c r="K150" s="67"/>
      <c r="L150" s="67"/>
      <c r="M150" s="67"/>
      <c r="N150" s="67"/>
      <c r="O150" s="67"/>
      <c r="P150" s="67"/>
      <c r="Q150" s="901" t="s">
        <v>43</v>
      </c>
      <c r="R150" s="901"/>
      <c r="S150" s="901"/>
      <c r="T150" s="901"/>
      <c r="U150" s="901"/>
      <c r="V150" s="893" t="str">
        <f>IF('(記入例)(イ)-①入力表'!$D$6="","",'(記入例)(イ)-①入力表'!$D$6)</f>
        <v>朝倉市宮野２０４６番地１</v>
      </c>
      <c r="W150" s="893"/>
      <c r="X150" s="893"/>
      <c r="Y150" s="893"/>
      <c r="Z150" s="893"/>
      <c r="AA150" s="893"/>
      <c r="AB150" s="893"/>
      <c r="AC150" s="893"/>
      <c r="AD150" s="893"/>
      <c r="AE150" s="893"/>
      <c r="AF150" s="893"/>
      <c r="AG150" s="893"/>
      <c r="AH150" s="893"/>
      <c r="AI150" s="893"/>
      <c r="AJ150" s="893"/>
      <c r="AK150" s="893"/>
      <c r="AL150" s="893"/>
      <c r="AM150" s="893"/>
      <c r="AN150" s="893"/>
    </row>
    <row r="151" spans="1:41" s="7" customFormat="1" ht="30" customHeight="1">
      <c r="A151" s="67"/>
      <c r="B151" s="67"/>
      <c r="C151" s="67"/>
      <c r="D151" s="67"/>
      <c r="E151" s="67"/>
      <c r="F151" s="67"/>
      <c r="G151" s="67"/>
      <c r="H151" s="67"/>
      <c r="I151" s="67"/>
      <c r="J151" s="67"/>
      <c r="K151" s="67"/>
      <c r="L151" s="67"/>
      <c r="M151" s="67"/>
      <c r="N151" s="67"/>
      <c r="O151" s="67"/>
      <c r="P151" s="67"/>
      <c r="Q151" s="901" t="s">
        <v>44</v>
      </c>
      <c r="R151" s="901"/>
      <c r="S151" s="901"/>
      <c r="T151" s="901"/>
      <c r="U151" s="901"/>
      <c r="V151" s="893" t="str">
        <f>IF('(記入例)(イ)-①入力表'!$D$7="","",'(記入例)(イ)-①入力表'!$D$7)</f>
        <v>株式会社朝倉市商工観光課</v>
      </c>
      <c r="W151" s="893"/>
      <c r="X151" s="893"/>
      <c r="Y151" s="893"/>
      <c r="Z151" s="893"/>
      <c r="AA151" s="893"/>
      <c r="AB151" s="893"/>
      <c r="AC151" s="893"/>
      <c r="AD151" s="893"/>
      <c r="AE151" s="893"/>
      <c r="AF151" s="893"/>
      <c r="AG151" s="893"/>
      <c r="AH151" s="893"/>
      <c r="AI151" s="893"/>
      <c r="AJ151" s="893"/>
      <c r="AK151" s="893"/>
      <c r="AL151" s="893"/>
      <c r="AM151" s="893"/>
      <c r="AN151" s="893"/>
    </row>
    <row r="152" spans="1:41" s="7" customFormat="1" ht="30" customHeight="1">
      <c r="A152" s="67"/>
      <c r="B152" s="67"/>
      <c r="C152" s="67"/>
      <c r="D152" s="67"/>
      <c r="E152" s="67"/>
      <c r="F152" s="67"/>
      <c r="G152" s="67"/>
      <c r="H152" s="67"/>
      <c r="I152" s="67"/>
      <c r="J152" s="67"/>
      <c r="K152" s="67"/>
      <c r="L152" s="67"/>
      <c r="M152" s="67"/>
      <c r="N152" s="67"/>
      <c r="O152" s="67"/>
      <c r="P152" s="67"/>
      <c r="Q152" s="901" t="s">
        <v>45</v>
      </c>
      <c r="R152" s="901"/>
      <c r="S152" s="901"/>
      <c r="T152" s="901"/>
      <c r="U152" s="901"/>
      <c r="V152" s="893" t="str">
        <f>IF('(記入例)(イ)-①入力表'!$D$8="","",'(記入例)(イ)-①入力表'!$D$8)</f>
        <v>代表取締役　　朝倉　太郎</v>
      </c>
      <c r="W152" s="893"/>
      <c r="X152" s="893"/>
      <c r="Y152" s="893"/>
      <c r="Z152" s="893"/>
      <c r="AA152" s="893"/>
      <c r="AB152" s="893"/>
      <c r="AC152" s="893"/>
      <c r="AD152" s="893"/>
      <c r="AE152" s="893"/>
      <c r="AF152" s="893"/>
      <c r="AG152" s="893"/>
      <c r="AH152" s="893"/>
      <c r="AI152" s="893"/>
      <c r="AJ152" s="893"/>
      <c r="AK152" s="893"/>
      <c r="AL152" s="893"/>
      <c r="AM152" s="893"/>
      <c r="AN152" s="893"/>
    </row>
    <row r="153" spans="1:41" s="7" customFormat="1" ht="30" customHeight="1">
      <c r="A153" s="67"/>
      <c r="B153" s="67"/>
      <c r="C153" s="67"/>
      <c r="D153" s="67"/>
      <c r="E153" s="67"/>
      <c r="F153" s="67"/>
      <c r="G153" s="67"/>
      <c r="H153" s="67"/>
      <c r="I153" s="67"/>
      <c r="J153" s="67"/>
      <c r="K153" s="67"/>
      <c r="L153" s="67"/>
      <c r="M153" s="67"/>
      <c r="N153" s="67"/>
      <c r="O153" s="67"/>
      <c r="P153" s="67"/>
      <c r="Q153" s="901" t="s">
        <v>46</v>
      </c>
      <c r="R153" s="901"/>
      <c r="S153" s="901"/>
      <c r="T153" s="901"/>
      <c r="U153" s="901"/>
      <c r="V153" s="893" t="str">
        <f>IF('(記入例)(イ)-①入力表'!$D$9="","",'(記入例)(イ)-①入力表'!$D$9)</f>
        <v>0946-28-7862</v>
      </c>
      <c r="W153" s="893"/>
      <c r="X153" s="893"/>
      <c r="Y153" s="893"/>
      <c r="Z153" s="893"/>
      <c r="AA153" s="893"/>
      <c r="AB153" s="893"/>
      <c r="AC153" s="893"/>
      <c r="AD153" s="893"/>
      <c r="AE153" s="893"/>
      <c r="AF153" s="893"/>
      <c r="AG153" s="893"/>
      <c r="AH153" s="893"/>
      <c r="AI153" s="893"/>
      <c r="AJ153" s="893"/>
      <c r="AK153" s="893"/>
      <c r="AL153" s="893"/>
      <c r="AM153" s="893"/>
      <c r="AN153" s="893"/>
    </row>
    <row r="154" spans="1:41" s="7" customFormat="1" ht="30" customHeight="1">
      <c r="A154" s="67"/>
      <c r="B154" s="67"/>
      <c r="C154" s="67"/>
      <c r="D154" s="67"/>
      <c r="E154" s="67"/>
      <c r="F154" s="67"/>
      <c r="G154" s="67"/>
      <c r="H154" s="67"/>
      <c r="I154" s="67"/>
      <c r="J154" s="67"/>
      <c r="K154" s="67"/>
      <c r="L154" s="67"/>
      <c r="M154" s="67"/>
      <c r="N154" s="67"/>
      <c r="O154" s="67"/>
      <c r="P154" s="67"/>
      <c r="Q154" s="901" t="s">
        <v>47</v>
      </c>
      <c r="R154" s="901"/>
      <c r="S154" s="901"/>
      <c r="T154" s="901"/>
      <c r="U154" s="901"/>
      <c r="V154" s="893" t="str">
        <f>IF('(記入例)(イ)-①入力表'!$D$10="","",'(記入例)(イ)-①入力表'!$D$10)</f>
        <v/>
      </c>
      <c r="W154" s="893"/>
      <c r="X154" s="893"/>
      <c r="Y154" s="893"/>
      <c r="Z154" s="893"/>
      <c r="AA154" s="893"/>
      <c r="AB154" s="893"/>
      <c r="AC154" s="893"/>
      <c r="AD154" s="893"/>
      <c r="AE154" s="893"/>
      <c r="AF154" s="893"/>
      <c r="AG154" s="893"/>
      <c r="AH154" s="893"/>
      <c r="AI154" s="893"/>
      <c r="AJ154" s="893"/>
      <c r="AK154" s="893"/>
      <c r="AL154" s="893"/>
      <c r="AM154" s="893"/>
      <c r="AN154" s="893"/>
    </row>
    <row r="155" spans="1:41" s="7" customFormat="1" ht="30" customHeight="1">
      <c r="A155" s="67"/>
      <c r="B155" s="67"/>
      <c r="C155" s="67"/>
      <c r="D155" s="67"/>
      <c r="E155" s="67"/>
      <c r="F155" s="67"/>
      <c r="G155" s="67"/>
      <c r="H155" s="67"/>
      <c r="I155" s="67"/>
      <c r="J155" s="67"/>
      <c r="K155" s="67"/>
      <c r="L155" s="67"/>
      <c r="M155" s="67"/>
      <c r="N155" s="67"/>
      <c r="O155" s="67"/>
      <c r="P155" s="67"/>
      <c r="Q155" s="901" t="s">
        <v>46</v>
      </c>
      <c r="R155" s="901"/>
      <c r="S155" s="901"/>
      <c r="T155" s="901"/>
      <c r="U155" s="901"/>
      <c r="V155" s="893" t="str">
        <f>IF('(記入例)(イ)-①入力表'!$D$11="","",'(記入例)(イ)-①入力表'!$D$11)</f>
        <v/>
      </c>
      <c r="W155" s="893"/>
      <c r="X155" s="893"/>
      <c r="Y155" s="893"/>
      <c r="Z155" s="893"/>
      <c r="AA155" s="893"/>
      <c r="AB155" s="893"/>
      <c r="AC155" s="893"/>
      <c r="AD155" s="893"/>
      <c r="AE155" s="893"/>
      <c r="AF155" s="893"/>
      <c r="AG155" s="893"/>
      <c r="AH155" s="893"/>
      <c r="AI155" s="893"/>
      <c r="AJ155" s="893"/>
      <c r="AK155" s="893"/>
      <c r="AL155" s="893"/>
      <c r="AM155" s="893"/>
      <c r="AN155" s="893"/>
    </row>
    <row r="156" spans="1:41" ht="15" customHeight="1">
      <c r="AO156" s="253" t="s">
        <v>341</v>
      </c>
    </row>
    <row r="157" spans="1:41" ht="6" customHeight="1"/>
    <row r="158" spans="1:41" ht="30" customHeight="1">
      <c r="A158" s="902" t="s">
        <v>177</v>
      </c>
      <c r="B158" s="888"/>
      <c r="C158" s="888"/>
      <c r="D158" s="888"/>
      <c r="E158" s="888"/>
      <c r="F158" s="888"/>
      <c r="G158" s="888"/>
      <c r="H158" s="888"/>
      <c r="I158" s="888"/>
      <c r="J158" s="888"/>
      <c r="K158" s="888"/>
      <c r="L158" s="888"/>
      <c r="M158" s="888"/>
      <c r="N158" s="888"/>
      <c r="O158" s="888"/>
      <c r="P158" s="888"/>
      <c r="Q158" s="888"/>
      <c r="R158" s="888"/>
      <c r="S158" s="888"/>
      <c r="T158" s="888"/>
      <c r="U158" s="888"/>
      <c r="V158" s="888"/>
      <c r="W158" s="888"/>
      <c r="X158" s="888"/>
      <c r="Y158" s="888"/>
      <c r="Z158" s="888"/>
      <c r="AA158" s="888"/>
      <c r="AB158" s="888"/>
      <c r="AC158" s="888"/>
      <c r="AD158" s="888"/>
      <c r="AE158" s="888"/>
      <c r="AF158" s="888"/>
      <c r="AG158" s="888"/>
      <c r="AH158" s="888"/>
      <c r="AI158" s="888"/>
      <c r="AJ158" s="888"/>
      <c r="AK158" s="888"/>
      <c r="AL158" s="888"/>
      <c r="AM158" s="888"/>
      <c r="AN158" s="888"/>
      <c r="AO158" s="888"/>
    </row>
    <row r="160" spans="1:41" ht="15" customHeight="1">
      <c r="A160" s="59" t="s">
        <v>167</v>
      </c>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262"/>
    </row>
    <row r="161" spans="1:43" ht="40.049999999999997" customHeight="1">
      <c r="A161" s="882" t="s">
        <v>168</v>
      </c>
      <c r="B161" s="883"/>
      <c r="C161" s="883"/>
      <c r="D161" s="883"/>
      <c r="E161" s="883"/>
      <c r="F161" s="883"/>
      <c r="G161" s="883"/>
      <c r="H161" s="883"/>
      <c r="I161" s="883"/>
      <c r="J161" s="883"/>
      <c r="K161" s="883"/>
      <c r="L161" s="883"/>
      <c r="M161" s="883"/>
      <c r="N161" s="883"/>
      <c r="O161" s="883"/>
      <c r="P161" s="883"/>
      <c r="Q161" s="883"/>
      <c r="R161" s="883"/>
      <c r="S161" s="883"/>
      <c r="T161" s="883"/>
      <c r="U161" s="630" t="s">
        <v>215</v>
      </c>
      <c r="V161" s="631"/>
      <c r="W161" s="631"/>
      <c r="X161" s="631"/>
      <c r="Y161" s="631"/>
      <c r="Z161" s="631"/>
      <c r="AA161" s="631"/>
      <c r="AB161" s="631"/>
      <c r="AC161" s="631"/>
      <c r="AD161" s="631"/>
      <c r="AE161" s="882" t="s">
        <v>169</v>
      </c>
      <c r="AF161" s="883"/>
      <c r="AG161" s="883"/>
      <c r="AH161" s="883"/>
      <c r="AI161" s="883"/>
      <c r="AJ161" s="883"/>
      <c r="AK161" s="883"/>
      <c r="AL161" s="883"/>
      <c r="AM161" s="883"/>
      <c r="AN161" s="883"/>
    </row>
    <row r="162" spans="1:43" ht="40.049999999999997" customHeight="1">
      <c r="A162" s="877" t="str">
        <f>IF('(記入例)(イ)-①入力表'!$C$15="","",'(記入例)(イ)-①入力表'!$C$15)</f>
        <v>2061</v>
      </c>
      <c r="B162" s="878"/>
      <c r="C162" s="878"/>
      <c r="D162" s="878"/>
      <c r="E162" s="878"/>
      <c r="F162" s="879" t="str">
        <f>IF('(記入例)(イ)-①入力表'!$C$16="","",'(記入例)(イ)-①入力表'!$C$16)</f>
        <v>かばん製造業</v>
      </c>
      <c r="G162" s="879"/>
      <c r="H162" s="879"/>
      <c r="I162" s="879"/>
      <c r="J162" s="879"/>
      <c r="K162" s="879"/>
      <c r="L162" s="879"/>
      <c r="M162" s="879"/>
      <c r="N162" s="879"/>
      <c r="O162" s="879"/>
      <c r="P162" s="879"/>
      <c r="Q162" s="879"/>
      <c r="R162" s="879"/>
      <c r="S162" s="879"/>
      <c r="T162" s="880"/>
      <c r="U162" s="903">
        <f>IF('(記入例)(イ)-①入力表'!$C$34="","",'(記入例)(イ)-①入力表'!$C$34)</f>
        <v>13960000</v>
      </c>
      <c r="V162" s="590"/>
      <c r="W162" s="590"/>
      <c r="X162" s="590"/>
      <c r="Y162" s="590"/>
      <c r="Z162" s="590"/>
      <c r="AA162" s="590"/>
      <c r="AB162" s="591"/>
      <c r="AC162" s="587" t="s">
        <v>305</v>
      </c>
      <c r="AD162" s="898"/>
      <c r="AE162" s="918">
        <f>IF('(記入例)(イ)-①入力表'!$C$35="","",'(記入例)(イ)-①入力表'!$C$35)</f>
        <v>74.235575644775338</v>
      </c>
      <c r="AF162" s="593"/>
      <c r="AG162" s="593"/>
      <c r="AH162" s="593"/>
      <c r="AI162" s="593"/>
      <c r="AJ162" s="593"/>
      <c r="AK162" s="593"/>
      <c r="AL162" s="594"/>
      <c r="AM162" s="587" t="s">
        <v>306</v>
      </c>
      <c r="AN162" s="898"/>
    </row>
    <row r="163" spans="1:43" ht="40.049999999999997" customHeight="1">
      <c r="A163" s="877" t="str">
        <f>IF('(記入例)(イ)-①入力表'!$D$15="","",'(記入例)(イ)-①入力表'!$D$15)</f>
        <v>2071</v>
      </c>
      <c r="B163" s="878"/>
      <c r="C163" s="878"/>
      <c r="D163" s="878"/>
      <c r="E163" s="878"/>
      <c r="F163" s="879" t="str">
        <f>IF('(記入例)(イ)-①入力表'!$D$16="","",'(記入例)(イ)-①入力表'!$D$16)</f>
        <v>袋物製造業(ハンドバックを除く。)</v>
      </c>
      <c r="G163" s="879"/>
      <c r="H163" s="879"/>
      <c r="I163" s="879"/>
      <c r="J163" s="879"/>
      <c r="K163" s="879"/>
      <c r="L163" s="879"/>
      <c r="M163" s="879"/>
      <c r="N163" s="879"/>
      <c r="O163" s="879"/>
      <c r="P163" s="879"/>
      <c r="Q163" s="879"/>
      <c r="R163" s="879"/>
      <c r="S163" s="879"/>
      <c r="T163" s="880"/>
      <c r="U163" s="903">
        <f>IF('(記入例)(イ)-①入力表'!$D$34="","",'(記入例)(イ)-①入力表'!$D$34)</f>
        <v>2876000</v>
      </c>
      <c r="V163" s="590"/>
      <c r="W163" s="590"/>
      <c r="X163" s="590"/>
      <c r="Y163" s="590"/>
      <c r="Z163" s="590"/>
      <c r="AA163" s="590"/>
      <c r="AB163" s="591"/>
      <c r="AC163" s="587" t="s">
        <v>305</v>
      </c>
      <c r="AD163" s="898"/>
      <c r="AE163" s="918">
        <f>IF('(記入例)(イ)-①入力表'!$D$35="","",'(記入例)(イ)-①入力表'!$D$35)</f>
        <v>15.293804839138527</v>
      </c>
      <c r="AF163" s="593"/>
      <c r="AG163" s="593"/>
      <c r="AH163" s="593"/>
      <c r="AI163" s="593"/>
      <c r="AJ163" s="593"/>
      <c r="AK163" s="593"/>
      <c r="AL163" s="594"/>
      <c r="AM163" s="587" t="s">
        <v>306</v>
      </c>
      <c r="AN163" s="898"/>
    </row>
    <row r="164" spans="1:43" ht="40.049999999999997" customHeight="1">
      <c r="A164" s="877" t="str">
        <f>IF('(記入例)(イ)-①入力表'!$E$15="","",'(記入例)(イ)-①入力表'!$E$15)</f>
        <v>2072</v>
      </c>
      <c r="B164" s="878"/>
      <c r="C164" s="878"/>
      <c r="D164" s="878"/>
      <c r="E164" s="878"/>
      <c r="F164" s="879" t="str">
        <f>IF('(記入例)(イ)-①入力表'!$E$16="","",'(記入例)(イ)-①入力表'!$E$16)</f>
        <v>ハンドバック製造業</v>
      </c>
      <c r="G164" s="879"/>
      <c r="H164" s="879"/>
      <c r="I164" s="879"/>
      <c r="J164" s="879"/>
      <c r="K164" s="879"/>
      <c r="L164" s="879"/>
      <c r="M164" s="879"/>
      <c r="N164" s="879"/>
      <c r="O164" s="879"/>
      <c r="P164" s="879"/>
      <c r="Q164" s="879"/>
      <c r="R164" s="879"/>
      <c r="S164" s="879"/>
      <c r="T164" s="880"/>
      <c r="U164" s="903">
        <f>IF('(記入例)(イ)-①入力表'!$E$34="","",'(記入例)(イ)-①入力表'!$E$34)</f>
        <v>1729000</v>
      </c>
      <c r="V164" s="590"/>
      <c r="W164" s="590"/>
      <c r="X164" s="590"/>
      <c r="Y164" s="590"/>
      <c r="Z164" s="590"/>
      <c r="AA164" s="590"/>
      <c r="AB164" s="591"/>
      <c r="AC164" s="587" t="s">
        <v>305</v>
      </c>
      <c r="AD164" s="898"/>
      <c r="AE164" s="918">
        <f>IF('(記入例)(イ)-①入力表'!$E$35="","",'(記入例)(イ)-①入力表'!$E$35)</f>
        <v>9.1943632012762571</v>
      </c>
      <c r="AF164" s="593"/>
      <c r="AG164" s="593"/>
      <c r="AH164" s="593"/>
      <c r="AI164" s="593"/>
      <c r="AJ164" s="593"/>
      <c r="AK164" s="593"/>
      <c r="AL164" s="594"/>
      <c r="AM164" s="587" t="s">
        <v>306</v>
      </c>
      <c r="AN164" s="898"/>
    </row>
    <row r="165" spans="1:43" ht="40.049999999999997" customHeight="1">
      <c r="A165" s="877" t="str">
        <f>IF('(記入例)(イ)-①入力表'!$F$15="","",'(記入例)(イ)-①入力表'!$F$15)</f>
        <v>2051</v>
      </c>
      <c r="B165" s="878"/>
      <c r="C165" s="878"/>
      <c r="D165" s="878"/>
      <c r="E165" s="878"/>
      <c r="F165" s="879" t="str">
        <f>IF('(記入例)(イ)-①入力表'!$F$16="","",'(記入例)(イ)-①入力表'!$F$16)</f>
        <v>皮手袋製造業</v>
      </c>
      <c r="G165" s="879"/>
      <c r="H165" s="879"/>
      <c r="I165" s="879"/>
      <c r="J165" s="879"/>
      <c r="K165" s="879"/>
      <c r="L165" s="879"/>
      <c r="M165" s="879"/>
      <c r="N165" s="879"/>
      <c r="O165" s="879"/>
      <c r="P165" s="879"/>
      <c r="Q165" s="879"/>
      <c r="R165" s="879"/>
      <c r="S165" s="879"/>
      <c r="T165" s="880"/>
      <c r="U165" s="903">
        <f>IF('(記入例)(イ)-①入力表'!$F$34="","",'(記入例)(イ)-①入力表'!$F$34)</f>
        <v>240000</v>
      </c>
      <c r="V165" s="590"/>
      <c r="W165" s="590"/>
      <c r="X165" s="590"/>
      <c r="Y165" s="590"/>
      <c r="Z165" s="590"/>
      <c r="AA165" s="590"/>
      <c r="AB165" s="591"/>
      <c r="AC165" s="587" t="s">
        <v>305</v>
      </c>
      <c r="AD165" s="898"/>
      <c r="AE165" s="918">
        <f>IF('(記入例)(イ)-①入力表'!$F$35="","",'(記入例)(イ)-①入力表'!$F$35)</f>
        <v>1.2762563148098909</v>
      </c>
      <c r="AF165" s="593"/>
      <c r="AG165" s="593"/>
      <c r="AH165" s="593"/>
      <c r="AI165" s="593"/>
      <c r="AJ165" s="593"/>
      <c r="AK165" s="593"/>
      <c r="AL165" s="594"/>
      <c r="AM165" s="587" t="s">
        <v>306</v>
      </c>
      <c r="AN165" s="898"/>
    </row>
    <row r="166" spans="1:43" ht="40.049999999999997" customHeight="1">
      <c r="A166" s="881" t="s">
        <v>170</v>
      </c>
      <c r="B166" s="756"/>
      <c r="C166" s="756"/>
      <c r="D166" s="756"/>
      <c r="E166" s="756"/>
      <c r="F166" s="756"/>
      <c r="G166" s="756"/>
      <c r="H166" s="756"/>
      <c r="I166" s="756"/>
      <c r="J166" s="756"/>
      <c r="K166" s="756"/>
      <c r="L166" s="756"/>
      <c r="M166" s="756"/>
      <c r="N166" s="756"/>
      <c r="O166" s="756"/>
      <c r="P166" s="756"/>
      <c r="Q166" s="756"/>
      <c r="R166" s="756"/>
      <c r="S166" s="756"/>
      <c r="T166" s="757"/>
      <c r="U166" s="903">
        <f>IF(SUM($U$127:$AD$130)=0,"",SUM($U$127:$AD$130))</f>
        <v>18805000</v>
      </c>
      <c r="V166" s="590"/>
      <c r="W166" s="590"/>
      <c r="X166" s="590"/>
      <c r="Y166" s="590"/>
      <c r="Z166" s="590"/>
      <c r="AA166" s="590"/>
      <c r="AB166" s="591"/>
      <c r="AC166" s="587" t="s">
        <v>305</v>
      </c>
      <c r="AD166" s="898"/>
      <c r="AE166" s="918">
        <f>IF(SUM($AE$127:$AN$130)=0,"",SUM($AE$127:$AN$130))</f>
        <v>100.00000000000001</v>
      </c>
      <c r="AF166" s="593"/>
      <c r="AG166" s="593"/>
      <c r="AH166" s="593"/>
      <c r="AI166" s="593"/>
      <c r="AJ166" s="593"/>
      <c r="AK166" s="593"/>
      <c r="AL166" s="594"/>
      <c r="AM166" s="587" t="s">
        <v>306</v>
      </c>
      <c r="AN166" s="898"/>
    </row>
    <row r="167" spans="1:43" s="234" customFormat="1" ht="15" customHeight="1">
      <c r="A167" s="117" t="s">
        <v>231</v>
      </c>
      <c r="B167" s="238"/>
      <c r="C167" s="238"/>
      <c r="D167" s="238"/>
      <c r="E167" s="238"/>
      <c r="F167" s="238"/>
      <c r="G167" s="238"/>
      <c r="H167" s="238"/>
      <c r="I167" s="238"/>
      <c r="J167" s="238"/>
      <c r="K167" s="238"/>
      <c r="L167" s="238"/>
      <c r="M167" s="238"/>
      <c r="N167" s="238"/>
      <c r="O167" s="238"/>
      <c r="P167" s="238"/>
      <c r="Q167" s="238"/>
      <c r="R167" s="238"/>
      <c r="S167" s="238"/>
      <c r="T167" s="238"/>
      <c r="U167" s="238"/>
      <c r="V167" s="238"/>
      <c r="W167" s="238"/>
      <c r="X167" s="238"/>
      <c r="Y167" s="238"/>
      <c r="Z167" s="238"/>
      <c r="AA167" s="238"/>
      <c r="AB167" s="238"/>
      <c r="AC167" s="238"/>
      <c r="AD167" s="238"/>
      <c r="AE167" s="238"/>
      <c r="AF167" s="238"/>
      <c r="AG167" s="238"/>
      <c r="AH167" s="238"/>
      <c r="AI167" s="238"/>
      <c r="AJ167" s="238"/>
      <c r="AK167" s="238"/>
      <c r="AL167" s="238"/>
      <c r="AM167" s="238"/>
      <c r="AN167" s="238"/>
      <c r="AO167" s="238"/>
    </row>
    <row r="169" spans="1:43" ht="15" customHeight="1">
      <c r="A169" s="27" t="s">
        <v>42</v>
      </c>
    </row>
    <row r="170" spans="1:43" ht="40.049999999999997" customHeight="1">
      <c r="A170" s="882" t="s">
        <v>178</v>
      </c>
      <c r="B170" s="883"/>
      <c r="C170" s="883"/>
      <c r="D170" s="883"/>
      <c r="E170" s="883"/>
      <c r="F170" s="883"/>
      <c r="G170" s="883"/>
      <c r="H170" s="882" t="s">
        <v>179</v>
      </c>
      <c r="I170" s="883"/>
      <c r="J170" s="883"/>
      <c r="K170" s="883"/>
      <c r="L170" s="883"/>
      <c r="M170" s="883"/>
      <c r="N170" s="883"/>
      <c r="O170" s="883"/>
      <c r="P170" s="883"/>
      <c r="Q170" s="883"/>
      <c r="R170" s="883"/>
      <c r="S170" s="883"/>
      <c r="T170" s="883"/>
      <c r="U170" s="882" t="s">
        <v>180</v>
      </c>
      <c r="V170" s="883"/>
      <c r="W170" s="883"/>
      <c r="X170" s="883"/>
      <c r="Y170" s="883"/>
      <c r="Z170" s="883"/>
      <c r="AA170" s="883"/>
      <c r="AB170" s="882" t="s">
        <v>181</v>
      </c>
      <c r="AC170" s="883"/>
      <c r="AD170" s="883"/>
      <c r="AE170" s="883"/>
      <c r="AF170" s="883"/>
      <c r="AG170" s="883"/>
      <c r="AH170" s="883"/>
      <c r="AI170" s="883"/>
      <c r="AJ170" s="883"/>
      <c r="AK170" s="883"/>
      <c r="AL170" s="883"/>
      <c r="AM170" s="883"/>
      <c r="AN170" s="883"/>
    </row>
    <row r="171" spans="1:43" ht="40.049999999999997" customHeight="1">
      <c r="A171" s="905">
        <f>IF('(記入例)(イ)-①入力表'!$B$31="","　　　　年　　　月",'(記入例)(イ)-①入力表'!$B$31)</f>
        <v>45139</v>
      </c>
      <c r="B171" s="906"/>
      <c r="C171" s="906"/>
      <c r="D171" s="906"/>
      <c r="E171" s="906"/>
      <c r="F171" s="906"/>
      <c r="G171" s="906"/>
      <c r="H171" s="904">
        <f>IF('(記入例)(イ)-①入力表'!$G$31="","",'(記入例)(イ)-①入力表'!$G$31)</f>
        <v>1397000</v>
      </c>
      <c r="I171" s="590"/>
      <c r="J171" s="590"/>
      <c r="K171" s="590"/>
      <c r="L171" s="590"/>
      <c r="M171" s="590"/>
      <c r="N171" s="590"/>
      <c r="O171" s="590"/>
      <c r="P171" s="590"/>
      <c r="Q171" s="590"/>
      <c r="R171" s="591"/>
      <c r="S171" s="587" t="s">
        <v>305</v>
      </c>
      <c r="T171" s="898"/>
      <c r="U171" s="905">
        <f>IF('(記入例)(イ)-①入力表'!$B$19="","　　　　年　　　月",'(記入例)(イ)-①入力表'!$B$19)</f>
        <v>44774</v>
      </c>
      <c r="V171" s="906"/>
      <c r="W171" s="906"/>
      <c r="X171" s="906"/>
      <c r="Y171" s="906"/>
      <c r="Z171" s="906"/>
      <c r="AA171" s="906"/>
      <c r="AB171" s="904">
        <f>IF('(記入例)(イ)-①入力表'!$G$19="","",'(記入例)(イ)-①入力表'!$G$19)</f>
        <v>1607000</v>
      </c>
      <c r="AC171" s="590"/>
      <c r="AD171" s="590"/>
      <c r="AE171" s="590"/>
      <c r="AF171" s="590"/>
      <c r="AG171" s="590"/>
      <c r="AH171" s="590"/>
      <c r="AI171" s="590"/>
      <c r="AJ171" s="590"/>
      <c r="AK171" s="590"/>
      <c r="AL171" s="591"/>
      <c r="AM171" s="587" t="s">
        <v>305</v>
      </c>
      <c r="AN171" s="898"/>
    </row>
    <row r="172" spans="1:43" ht="40.049999999999997" customHeight="1">
      <c r="A172" s="905">
        <f>IF('(記入例)(イ)-①入力表'!$B$32="","　　　　年　　　月",'(記入例)(イ)-①入力表'!$B$32)</f>
        <v>45170</v>
      </c>
      <c r="B172" s="906"/>
      <c r="C172" s="906"/>
      <c r="D172" s="906"/>
      <c r="E172" s="906"/>
      <c r="F172" s="906"/>
      <c r="G172" s="906"/>
      <c r="H172" s="904">
        <f>IF('(記入例)(イ)-①入力表'!$G$32="","",'(記入例)(イ)-①入力表'!$G$32)</f>
        <v>1330000</v>
      </c>
      <c r="I172" s="590"/>
      <c r="J172" s="590"/>
      <c r="K172" s="590"/>
      <c r="L172" s="590"/>
      <c r="M172" s="590"/>
      <c r="N172" s="590"/>
      <c r="O172" s="590"/>
      <c r="P172" s="590"/>
      <c r="Q172" s="590"/>
      <c r="R172" s="591"/>
      <c r="S172" s="587" t="s">
        <v>305</v>
      </c>
      <c r="T172" s="898"/>
      <c r="U172" s="905">
        <f>IF('(記入例)(イ)-①入力表'!$B$20="","　　　　年　　　月",'(記入例)(イ)-①入力表'!$B$20)</f>
        <v>44805</v>
      </c>
      <c r="V172" s="906"/>
      <c r="W172" s="906"/>
      <c r="X172" s="906"/>
      <c r="Y172" s="906"/>
      <c r="Z172" s="906"/>
      <c r="AA172" s="906"/>
      <c r="AB172" s="904">
        <f>IF('(記入例)(イ)-①入力表'!$G$20="","",'(記入例)(イ)-①入力表'!$G$20)</f>
        <v>1448000</v>
      </c>
      <c r="AC172" s="590"/>
      <c r="AD172" s="590"/>
      <c r="AE172" s="590"/>
      <c r="AF172" s="590"/>
      <c r="AG172" s="590"/>
      <c r="AH172" s="590"/>
      <c r="AI172" s="590"/>
      <c r="AJ172" s="590"/>
      <c r="AK172" s="590"/>
      <c r="AL172" s="591"/>
      <c r="AM172" s="587" t="s">
        <v>305</v>
      </c>
      <c r="AN172" s="898"/>
    </row>
    <row r="173" spans="1:43" ht="40.049999999999997" customHeight="1">
      <c r="A173" s="905">
        <f>IF('(記入例)(イ)-①入力表'!$B$33="","　　　　年　　　月",'(記入例)(イ)-①入力表'!$B$33)</f>
        <v>45200</v>
      </c>
      <c r="B173" s="906"/>
      <c r="C173" s="906"/>
      <c r="D173" s="906"/>
      <c r="E173" s="906"/>
      <c r="F173" s="906"/>
      <c r="G173" s="906"/>
      <c r="H173" s="904">
        <f>IF('(記入例)(イ)-①入力表'!$G$33="","",'(記入例)(イ)-①入力表'!$G$33)</f>
        <v>1418000</v>
      </c>
      <c r="I173" s="590"/>
      <c r="J173" s="590"/>
      <c r="K173" s="590"/>
      <c r="L173" s="590"/>
      <c r="M173" s="590"/>
      <c r="N173" s="590"/>
      <c r="O173" s="590"/>
      <c r="P173" s="590"/>
      <c r="Q173" s="590"/>
      <c r="R173" s="591"/>
      <c r="S173" s="587" t="s">
        <v>305</v>
      </c>
      <c r="T173" s="898"/>
      <c r="U173" s="905">
        <f>IF('(記入例)(イ)-①入力表'!$B$21="","　　　　年　　　月",'(記入例)(イ)-①入力表'!$B$21)</f>
        <v>44835</v>
      </c>
      <c r="V173" s="906"/>
      <c r="W173" s="906"/>
      <c r="X173" s="906"/>
      <c r="Y173" s="906"/>
      <c r="Z173" s="906"/>
      <c r="AA173" s="906"/>
      <c r="AB173" s="904">
        <f>IF('(記入例)(イ)-①入力表'!$G$21="","",'(記入例)(イ)-①入力表'!$G$21)</f>
        <v>1558000</v>
      </c>
      <c r="AC173" s="590"/>
      <c r="AD173" s="590"/>
      <c r="AE173" s="590"/>
      <c r="AF173" s="590"/>
      <c r="AG173" s="590"/>
      <c r="AH173" s="590"/>
      <c r="AI173" s="590"/>
      <c r="AJ173" s="590"/>
      <c r="AK173" s="590"/>
      <c r="AL173" s="591"/>
      <c r="AM173" s="587" t="s">
        <v>305</v>
      </c>
      <c r="AN173" s="898"/>
    </row>
    <row r="174" spans="1:43" ht="40.049999999999997" customHeight="1">
      <c r="A174" s="882" t="s">
        <v>182</v>
      </c>
      <c r="B174" s="883"/>
      <c r="C174" s="883"/>
      <c r="D174" s="883"/>
      <c r="E174" s="883"/>
      <c r="F174" s="883"/>
      <c r="G174" s="883"/>
      <c r="H174" s="904">
        <f>IF(SUM($H$171:$T$173)=0,"",SUM($H$171:$T$173))</f>
        <v>4145000</v>
      </c>
      <c r="I174" s="590"/>
      <c r="J174" s="590"/>
      <c r="K174" s="590"/>
      <c r="L174" s="590"/>
      <c r="M174" s="590"/>
      <c r="N174" s="590"/>
      <c r="O174" s="590"/>
      <c r="P174" s="590"/>
      <c r="Q174" s="590"/>
      <c r="R174" s="591"/>
      <c r="S174" s="587" t="s">
        <v>305</v>
      </c>
      <c r="T174" s="898"/>
      <c r="U174" s="882" t="s">
        <v>183</v>
      </c>
      <c r="V174" s="883"/>
      <c r="W174" s="883"/>
      <c r="X174" s="883"/>
      <c r="Y174" s="883"/>
      <c r="Z174" s="883"/>
      <c r="AA174" s="883"/>
      <c r="AB174" s="904">
        <f>IF(SUM($AB$171:$AN$173)=0,"",SUM($AB$171:$AN$173))</f>
        <v>4613000</v>
      </c>
      <c r="AC174" s="590"/>
      <c r="AD174" s="590"/>
      <c r="AE174" s="590"/>
      <c r="AF174" s="590"/>
      <c r="AG174" s="590"/>
      <c r="AH174" s="590"/>
      <c r="AI174" s="590"/>
      <c r="AJ174" s="590"/>
      <c r="AK174" s="590"/>
      <c r="AL174" s="591"/>
      <c r="AM174" s="587" t="s">
        <v>305</v>
      </c>
      <c r="AN174" s="898"/>
    </row>
    <row r="175" spans="1:43" ht="15" customHeight="1" thickBot="1">
      <c r="A175" s="249"/>
      <c r="B175" s="261"/>
      <c r="C175" s="261"/>
      <c r="D175" s="261"/>
      <c r="E175" s="261"/>
      <c r="F175" s="261"/>
      <c r="G175" s="261"/>
      <c r="H175" s="68"/>
      <c r="I175" s="279"/>
      <c r="J175" s="279"/>
      <c r="K175" s="279"/>
      <c r="L175" s="279"/>
      <c r="M175" s="279"/>
      <c r="N175" s="279"/>
      <c r="O175" s="279"/>
      <c r="P175" s="279"/>
      <c r="Q175" s="279"/>
      <c r="R175" s="279"/>
      <c r="S175" s="279"/>
      <c r="T175" s="279"/>
      <c r="U175" s="249"/>
      <c r="V175" s="261"/>
      <c r="W175" s="261"/>
      <c r="X175" s="261"/>
      <c r="Y175" s="261"/>
      <c r="Z175" s="261"/>
      <c r="AA175" s="261"/>
      <c r="AB175" s="68"/>
      <c r="AC175" s="279"/>
      <c r="AD175" s="279"/>
      <c r="AE175" s="279"/>
      <c r="AF175" s="279"/>
      <c r="AG175" s="279"/>
      <c r="AH175" s="279"/>
      <c r="AI175" s="279"/>
      <c r="AJ175" s="279"/>
      <c r="AK175" s="279"/>
      <c r="AL175" s="279"/>
      <c r="AM175" s="279"/>
      <c r="AN175" s="279"/>
    </row>
    <row r="176" spans="1:43" ht="30" customHeight="1" thickBot="1">
      <c r="F176" s="907" t="s">
        <v>185</v>
      </c>
      <c r="G176" s="908"/>
      <c r="H176" s="908"/>
      <c r="I176" s="908"/>
      <c r="J176" s="908"/>
      <c r="K176" s="908"/>
      <c r="L176" s="908"/>
      <c r="M176" s="908"/>
      <c r="N176" s="908"/>
      <c r="O176" s="908"/>
      <c r="P176" s="908"/>
      <c r="Q176" s="908"/>
      <c r="R176" s="908"/>
      <c r="S176" s="908"/>
      <c r="T176" s="908"/>
      <c r="U176" s="909">
        <f>IF(OR($H$174="",$AB$174=""),"",ROUNDDOWN(($AB$174-$H$174)/$AB$174*100,1))</f>
        <v>10.1</v>
      </c>
      <c r="V176" s="910"/>
      <c r="W176" s="910"/>
      <c r="X176" s="910"/>
      <c r="Y176" s="911"/>
      <c r="Z176" s="46" t="s">
        <v>186</v>
      </c>
      <c r="AQ176" s="71" t="str">
        <f>IF($H$174&gt;$AB$174,"※認定不可、売上高が前年同期に比べ増加しています！",IF($U$176&lt;5,"※認定不可、売上高が前年同期間に比べ5%以上減少していません！",""))</f>
        <v/>
      </c>
    </row>
    <row r="177" spans="1:43" ht="15" customHeight="1">
      <c r="F177" s="253"/>
      <c r="G177" s="280"/>
      <c r="H177" s="280"/>
      <c r="I177" s="280"/>
      <c r="J177" s="280"/>
      <c r="K177" s="280"/>
      <c r="L177" s="280"/>
      <c r="M177" s="280"/>
      <c r="N177" s="280"/>
      <c r="O177" s="280"/>
      <c r="P177" s="280"/>
      <c r="Q177" s="280"/>
      <c r="R177" s="280"/>
      <c r="S177" s="280"/>
      <c r="T177" s="275" t="s">
        <v>286</v>
      </c>
      <c r="U177" s="69"/>
      <c r="V177" s="261"/>
      <c r="W177" s="261"/>
      <c r="X177" s="261"/>
      <c r="Y177" s="261"/>
      <c r="AQ177" s="7"/>
    </row>
    <row r="178" spans="1:43" s="7" customFormat="1" ht="25.05" customHeight="1">
      <c r="A178" s="893" t="str">
        <f>IF('(記入例)(イ)-①入力表'!$AF$3="","令和　　　年　　　月　　　日",'(記入例)(イ)-①入力表'!$AF$3)</f>
        <v>令和５年１２月１５日</v>
      </c>
      <c r="B178" s="893"/>
      <c r="C178" s="893"/>
      <c r="D178" s="893"/>
      <c r="E178" s="893"/>
      <c r="F178" s="893"/>
      <c r="G178" s="893"/>
      <c r="H178" s="893"/>
      <c r="I178" s="893"/>
      <c r="J178" s="893"/>
      <c r="K178" s="893"/>
      <c r="L178" s="893"/>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row>
    <row r="180" spans="1:43" s="7" customFormat="1" ht="30" customHeight="1">
      <c r="A180" s="67"/>
      <c r="B180" s="67"/>
      <c r="C180" s="67"/>
      <c r="D180" s="67"/>
      <c r="E180" s="67"/>
      <c r="F180" s="67"/>
      <c r="G180" s="67"/>
      <c r="H180" s="67"/>
      <c r="I180" s="67"/>
      <c r="J180" s="67"/>
      <c r="K180" s="67"/>
      <c r="L180" s="67"/>
      <c r="M180" s="67"/>
      <c r="N180" s="67"/>
      <c r="O180" s="67"/>
      <c r="P180" s="67"/>
      <c r="Q180" s="901" t="s">
        <v>43</v>
      </c>
      <c r="R180" s="901"/>
      <c r="S180" s="901"/>
      <c r="T180" s="901"/>
      <c r="U180" s="901"/>
      <c r="V180" s="893" t="str">
        <f>IF('(記入例)(イ)-①入力表'!$D$6="","",'(記入例)(イ)-①入力表'!$D$6)</f>
        <v>朝倉市宮野２０４６番地１</v>
      </c>
      <c r="W180" s="893"/>
      <c r="X180" s="893"/>
      <c r="Y180" s="893"/>
      <c r="Z180" s="893"/>
      <c r="AA180" s="893"/>
      <c r="AB180" s="893"/>
      <c r="AC180" s="893"/>
      <c r="AD180" s="893"/>
      <c r="AE180" s="893"/>
      <c r="AF180" s="893"/>
      <c r="AG180" s="893"/>
      <c r="AH180" s="893"/>
      <c r="AI180" s="893"/>
      <c r="AJ180" s="893"/>
      <c r="AK180" s="893"/>
      <c r="AL180" s="893"/>
      <c r="AM180" s="893"/>
      <c r="AN180" s="893"/>
    </row>
    <row r="181" spans="1:43" s="7" customFormat="1" ht="30" customHeight="1">
      <c r="A181" s="67"/>
      <c r="B181" s="67"/>
      <c r="C181" s="67"/>
      <c r="D181" s="67"/>
      <c r="E181" s="67"/>
      <c r="F181" s="67"/>
      <c r="G181" s="67"/>
      <c r="H181" s="67"/>
      <c r="I181" s="67"/>
      <c r="J181" s="67"/>
      <c r="K181" s="67"/>
      <c r="L181" s="67"/>
      <c r="M181" s="67"/>
      <c r="N181" s="67"/>
      <c r="O181" s="67"/>
      <c r="P181" s="67"/>
      <c r="Q181" s="901" t="s">
        <v>44</v>
      </c>
      <c r="R181" s="901"/>
      <c r="S181" s="901"/>
      <c r="T181" s="901"/>
      <c r="U181" s="901"/>
      <c r="V181" s="893" t="str">
        <f>IF('(記入例)(イ)-①入力表'!$D$7="","",'(記入例)(イ)-①入力表'!$D$7)</f>
        <v>株式会社朝倉市商工観光課</v>
      </c>
      <c r="W181" s="893"/>
      <c r="X181" s="893"/>
      <c r="Y181" s="893"/>
      <c r="Z181" s="893"/>
      <c r="AA181" s="893"/>
      <c r="AB181" s="893"/>
      <c r="AC181" s="893"/>
      <c r="AD181" s="893"/>
      <c r="AE181" s="893"/>
      <c r="AF181" s="893"/>
      <c r="AG181" s="893"/>
      <c r="AH181" s="893"/>
      <c r="AI181" s="893"/>
      <c r="AJ181" s="893"/>
      <c r="AK181" s="893"/>
      <c r="AL181" s="893"/>
      <c r="AM181" s="893"/>
      <c r="AN181" s="893"/>
    </row>
    <row r="182" spans="1:43" s="7" customFormat="1" ht="30" customHeight="1">
      <c r="A182" s="67"/>
      <c r="B182" s="67"/>
      <c r="C182" s="67"/>
      <c r="D182" s="67"/>
      <c r="E182" s="67"/>
      <c r="F182" s="67"/>
      <c r="G182" s="67"/>
      <c r="H182" s="67"/>
      <c r="I182" s="67"/>
      <c r="J182" s="67"/>
      <c r="K182" s="67"/>
      <c r="L182" s="67"/>
      <c r="M182" s="67"/>
      <c r="N182" s="67"/>
      <c r="O182" s="67"/>
      <c r="P182" s="67"/>
      <c r="Q182" s="901" t="s">
        <v>45</v>
      </c>
      <c r="R182" s="901"/>
      <c r="S182" s="901"/>
      <c r="T182" s="901"/>
      <c r="U182" s="901"/>
      <c r="V182" s="893" t="str">
        <f>IF('(記入例)(イ)-①入力表'!$D$8="","",'(記入例)(イ)-①入力表'!$D$8)</f>
        <v>代表取締役　　朝倉　太郎</v>
      </c>
      <c r="W182" s="893"/>
      <c r="X182" s="893"/>
      <c r="Y182" s="893"/>
      <c r="Z182" s="893"/>
      <c r="AA182" s="893"/>
      <c r="AB182" s="893"/>
      <c r="AC182" s="893"/>
      <c r="AD182" s="893"/>
      <c r="AE182" s="893"/>
      <c r="AF182" s="893"/>
      <c r="AG182" s="893"/>
      <c r="AH182" s="893"/>
      <c r="AI182" s="893"/>
      <c r="AJ182" s="893"/>
      <c r="AK182" s="893"/>
      <c r="AL182" s="893"/>
      <c r="AM182" s="893"/>
      <c r="AN182" s="893"/>
    </row>
    <row r="183" spans="1:43" s="7" customFormat="1" ht="30" customHeight="1">
      <c r="A183" s="67"/>
      <c r="B183" s="67"/>
      <c r="C183" s="67"/>
      <c r="D183" s="67"/>
      <c r="E183" s="67"/>
      <c r="F183" s="67"/>
      <c r="G183" s="67"/>
      <c r="H183" s="67"/>
      <c r="I183" s="67"/>
      <c r="J183" s="67"/>
      <c r="K183" s="67"/>
      <c r="L183" s="67"/>
      <c r="M183" s="67"/>
      <c r="N183" s="67"/>
      <c r="O183" s="67"/>
      <c r="P183" s="67"/>
      <c r="Q183" s="901" t="s">
        <v>46</v>
      </c>
      <c r="R183" s="901"/>
      <c r="S183" s="901"/>
      <c r="T183" s="901"/>
      <c r="U183" s="901"/>
      <c r="V183" s="893" t="str">
        <f>IF('(記入例)(イ)-①入力表'!$D$9="","",'(記入例)(イ)-①入力表'!$D$9)</f>
        <v>0946-28-7862</v>
      </c>
      <c r="W183" s="893"/>
      <c r="X183" s="893"/>
      <c r="Y183" s="893"/>
      <c r="Z183" s="893"/>
      <c r="AA183" s="893"/>
      <c r="AB183" s="893"/>
      <c r="AC183" s="893"/>
      <c r="AD183" s="893"/>
      <c r="AE183" s="893"/>
      <c r="AF183" s="893"/>
      <c r="AG183" s="893"/>
      <c r="AH183" s="893"/>
      <c r="AI183" s="893"/>
      <c r="AJ183" s="893"/>
      <c r="AK183" s="893"/>
      <c r="AL183" s="893"/>
      <c r="AM183" s="893"/>
      <c r="AN183" s="893"/>
    </row>
    <row r="184" spans="1:43" s="7" customFormat="1" ht="30" customHeight="1">
      <c r="A184" s="67"/>
      <c r="B184" s="67"/>
      <c r="C184" s="67"/>
      <c r="D184" s="67"/>
      <c r="E184" s="67"/>
      <c r="F184" s="67"/>
      <c r="G184" s="67"/>
      <c r="H184" s="67"/>
      <c r="I184" s="67"/>
      <c r="J184" s="67"/>
      <c r="K184" s="67"/>
      <c r="L184" s="67"/>
      <c r="M184" s="67"/>
      <c r="N184" s="67"/>
      <c r="O184" s="67"/>
      <c r="P184" s="67"/>
      <c r="Q184" s="901" t="s">
        <v>47</v>
      </c>
      <c r="R184" s="901"/>
      <c r="S184" s="901"/>
      <c r="T184" s="901"/>
      <c r="U184" s="901"/>
      <c r="V184" s="893" t="str">
        <f>IF('(記入例)(イ)-①入力表'!$D$10="","",'(記入例)(イ)-①入力表'!$D$10)</f>
        <v/>
      </c>
      <c r="W184" s="893"/>
      <c r="X184" s="893"/>
      <c r="Y184" s="893"/>
      <c r="Z184" s="893"/>
      <c r="AA184" s="893"/>
      <c r="AB184" s="893"/>
      <c r="AC184" s="893"/>
      <c r="AD184" s="893"/>
      <c r="AE184" s="893"/>
      <c r="AF184" s="893"/>
      <c r="AG184" s="893"/>
      <c r="AH184" s="893"/>
      <c r="AI184" s="893"/>
      <c r="AJ184" s="893"/>
      <c r="AK184" s="893"/>
      <c r="AL184" s="893"/>
      <c r="AM184" s="893"/>
      <c r="AN184" s="893"/>
    </row>
    <row r="185" spans="1:43" s="7" customFormat="1" ht="30" customHeight="1">
      <c r="A185" s="67"/>
      <c r="B185" s="67"/>
      <c r="C185" s="67"/>
      <c r="D185" s="67"/>
      <c r="E185" s="67"/>
      <c r="F185" s="67"/>
      <c r="G185" s="67"/>
      <c r="H185" s="67"/>
      <c r="I185" s="67"/>
      <c r="J185" s="67"/>
      <c r="K185" s="67"/>
      <c r="L185" s="67"/>
      <c r="M185" s="67"/>
      <c r="N185" s="67"/>
      <c r="O185" s="67"/>
      <c r="P185" s="67"/>
      <c r="Q185" s="901" t="s">
        <v>46</v>
      </c>
      <c r="R185" s="901"/>
      <c r="S185" s="901"/>
      <c r="T185" s="901"/>
      <c r="U185" s="901"/>
      <c r="V185" s="893" t="str">
        <f>IF('(記入例)(イ)-①入力表'!$D$11="","",'(記入例)(イ)-①入力表'!$D$11)</f>
        <v/>
      </c>
      <c r="W185" s="893"/>
      <c r="X185" s="893"/>
      <c r="Y185" s="893"/>
      <c r="Z185" s="893"/>
      <c r="AA185" s="893"/>
      <c r="AB185" s="893"/>
      <c r="AC185" s="893"/>
      <c r="AD185" s="893"/>
      <c r="AE185" s="893"/>
      <c r="AF185" s="893"/>
      <c r="AG185" s="893"/>
      <c r="AH185" s="893"/>
      <c r="AI185" s="893"/>
      <c r="AJ185" s="893"/>
      <c r="AK185" s="893"/>
      <c r="AL185" s="893"/>
      <c r="AM185" s="893"/>
      <c r="AN185" s="893"/>
    </row>
  </sheetData>
  <sheetProtection algorithmName="SHA-512" hashValue="/U2AyG94lGTD3ERaYWQvNkrNb08H4KtcUK9Z4MCKVZQTPTVnLDn1O5KJd2QCGOz8kDbUtbDmqkIrY+eYP6Bmfg==" saltValue="C8btTvpBzhntRQHRuqCZKg==" spinCount="100000" sheet="1" objects="1" scenarios="1"/>
  <mergeCells count="246">
    <mergeCell ref="B82:AN82"/>
    <mergeCell ref="AA136:AL136"/>
    <mergeCell ref="AA139:AL139"/>
    <mergeCell ref="A139:Z139"/>
    <mergeCell ref="A136:Z136"/>
    <mergeCell ref="U164:AB164"/>
    <mergeCell ref="U165:AB165"/>
    <mergeCell ref="U166:AB166"/>
    <mergeCell ref="AE162:AL162"/>
    <mergeCell ref="AE163:AL163"/>
    <mergeCell ref="AE164:AL164"/>
    <mergeCell ref="AE165:AL165"/>
    <mergeCell ref="AE166:AL166"/>
    <mergeCell ref="U127:AB127"/>
    <mergeCell ref="U128:AB128"/>
    <mergeCell ref="AM127:AN127"/>
    <mergeCell ref="AM128:AN128"/>
    <mergeCell ref="AM129:AN129"/>
    <mergeCell ref="AM130:AN130"/>
    <mergeCell ref="AM131:AN131"/>
    <mergeCell ref="K117:W117"/>
    <mergeCell ref="X117:Y117"/>
    <mergeCell ref="Z117:AL117"/>
    <mergeCell ref="AM117:AN117"/>
    <mergeCell ref="AA119:AL119"/>
    <mergeCell ref="AE126:AN126"/>
    <mergeCell ref="U129:AB129"/>
    <mergeCell ref="U130:AB130"/>
    <mergeCell ref="U131:AB131"/>
    <mergeCell ref="AE127:AL127"/>
    <mergeCell ref="AE128:AL128"/>
    <mergeCell ref="AE129:AL129"/>
    <mergeCell ref="AE130:AL130"/>
    <mergeCell ref="AE131:AL131"/>
    <mergeCell ref="AC127:AD127"/>
    <mergeCell ref="AC128:AD128"/>
    <mergeCell ref="AC129:AD129"/>
    <mergeCell ref="AC130:AD130"/>
    <mergeCell ref="AC131:AD131"/>
    <mergeCell ref="A111:B111"/>
    <mergeCell ref="C111:F111"/>
    <mergeCell ref="G111:K111"/>
    <mergeCell ref="B113:M113"/>
    <mergeCell ref="B92:AN92"/>
    <mergeCell ref="F96:H96"/>
    <mergeCell ref="I96:I97"/>
    <mergeCell ref="J96:L97"/>
    <mergeCell ref="AC97:AF97"/>
    <mergeCell ref="Y100:AI100"/>
    <mergeCell ref="E86:N86"/>
    <mergeCell ref="O86:Q86"/>
    <mergeCell ref="R86:AA86"/>
    <mergeCell ref="AB86:AD86"/>
    <mergeCell ref="AE86:AN86"/>
    <mergeCell ref="B1:AN1"/>
    <mergeCell ref="B61:AN61"/>
    <mergeCell ref="Y103:AI103"/>
    <mergeCell ref="A109:AN109"/>
    <mergeCell ref="B87:D87"/>
    <mergeCell ref="E87:N87"/>
    <mergeCell ref="O87:Q87"/>
    <mergeCell ref="R87:AA87"/>
    <mergeCell ref="AB87:AD87"/>
    <mergeCell ref="AB62:AD62"/>
    <mergeCell ref="AE62:AN62"/>
    <mergeCell ref="B63:D63"/>
    <mergeCell ref="E63:N63"/>
    <mergeCell ref="O63:Q63"/>
    <mergeCell ref="Y21:AE21"/>
    <mergeCell ref="AI21:AN21"/>
    <mergeCell ref="B22:AN22"/>
    <mergeCell ref="Y81:AE81"/>
    <mergeCell ref="AI81:AN81"/>
    <mergeCell ref="Q183:U183"/>
    <mergeCell ref="V183:AN183"/>
    <mergeCell ref="Q184:U184"/>
    <mergeCell ref="V184:AN184"/>
    <mergeCell ref="Q185:U185"/>
    <mergeCell ref="V185:AN185"/>
    <mergeCell ref="A178:L178"/>
    <mergeCell ref="Q180:U180"/>
    <mergeCell ref="V180:AN180"/>
    <mergeCell ref="Q181:U181"/>
    <mergeCell ref="V181:AN181"/>
    <mergeCell ref="Q182:U182"/>
    <mergeCell ref="V182:AN182"/>
    <mergeCell ref="F176:T176"/>
    <mergeCell ref="U176:Y176"/>
    <mergeCell ref="A172:G172"/>
    <mergeCell ref="U172:AA172"/>
    <mergeCell ref="A173:G173"/>
    <mergeCell ref="U173:AA173"/>
    <mergeCell ref="S172:T172"/>
    <mergeCell ref="S173:T173"/>
    <mergeCell ref="S174:T174"/>
    <mergeCell ref="AM172:AN172"/>
    <mergeCell ref="AM173:AN173"/>
    <mergeCell ref="AM174:AN174"/>
    <mergeCell ref="H172:R172"/>
    <mergeCell ref="H173:R173"/>
    <mergeCell ref="H174:R174"/>
    <mergeCell ref="AB172:AL172"/>
    <mergeCell ref="A170:G170"/>
    <mergeCell ref="H170:T170"/>
    <mergeCell ref="U170:AA170"/>
    <mergeCell ref="AB170:AN170"/>
    <mergeCell ref="A171:G171"/>
    <mergeCell ref="U171:AA171"/>
    <mergeCell ref="A174:G174"/>
    <mergeCell ref="U174:AA174"/>
    <mergeCell ref="AB173:AL173"/>
    <mergeCell ref="AB174:AL174"/>
    <mergeCell ref="S171:T171"/>
    <mergeCell ref="AB171:AL171"/>
    <mergeCell ref="A165:E165"/>
    <mergeCell ref="F165:T165"/>
    <mergeCell ref="A166:T166"/>
    <mergeCell ref="AC165:AD165"/>
    <mergeCell ref="AC166:AD166"/>
    <mergeCell ref="AM165:AN165"/>
    <mergeCell ref="AM166:AN166"/>
    <mergeCell ref="AM171:AN171"/>
    <mergeCell ref="H171:R171"/>
    <mergeCell ref="A163:E163"/>
    <mergeCell ref="F163:T163"/>
    <mergeCell ref="A164:E164"/>
    <mergeCell ref="F164:T164"/>
    <mergeCell ref="A158:AO158"/>
    <mergeCell ref="A161:T161"/>
    <mergeCell ref="U161:AD161"/>
    <mergeCell ref="AE161:AN161"/>
    <mergeCell ref="A162:E162"/>
    <mergeCell ref="F162:T162"/>
    <mergeCell ref="AC162:AD162"/>
    <mergeCell ref="AC163:AD163"/>
    <mergeCell ref="AC164:AD164"/>
    <mergeCell ref="AM162:AN162"/>
    <mergeCell ref="AM163:AN163"/>
    <mergeCell ref="AM164:AN164"/>
    <mergeCell ref="U162:AB162"/>
    <mergeCell ref="U163:AB163"/>
    <mergeCell ref="Q153:U153"/>
    <mergeCell ref="V153:AN153"/>
    <mergeCell ref="Q154:U154"/>
    <mergeCell ref="V154:AN154"/>
    <mergeCell ref="Q155:U155"/>
    <mergeCell ref="V155:AN155"/>
    <mergeCell ref="Q150:U150"/>
    <mergeCell ref="V150:AN150"/>
    <mergeCell ref="Q151:U151"/>
    <mergeCell ref="V151:AN151"/>
    <mergeCell ref="Q152:U152"/>
    <mergeCell ref="V152:AN152"/>
    <mergeCell ref="AF143:AJ144"/>
    <mergeCell ref="AK143:AL144"/>
    <mergeCell ref="G144:K144"/>
    <mergeCell ref="L144:S144"/>
    <mergeCell ref="A146:AN146"/>
    <mergeCell ref="A148:L148"/>
    <mergeCell ref="A132:AN132"/>
    <mergeCell ref="A143:E143"/>
    <mergeCell ref="F143:M143"/>
    <mergeCell ref="AA143:AE144"/>
    <mergeCell ref="AM136:AN136"/>
    <mergeCell ref="AM139:AN139"/>
    <mergeCell ref="N143:Q143"/>
    <mergeCell ref="R143:Y143"/>
    <mergeCell ref="A130:E130"/>
    <mergeCell ref="F130:T130"/>
    <mergeCell ref="A131:T131"/>
    <mergeCell ref="A128:E128"/>
    <mergeCell ref="F128:T128"/>
    <mergeCell ref="A129:E129"/>
    <mergeCell ref="F129:T129"/>
    <mergeCell ref="A126:T126"/>
    <mergeCell ref="U126:AD126"/>
    <mergeCell ref="A127:E127"/>
    <mergeCell ref="F127:T127"/>
    <mergeCell ref="K57:W57"/>
    <mergeCell ref="X57:Y57"/>
    <mergeCell ref="Z57:AL57"/>
    <mergeCell ref="AM57:AN57"/>
    <mergeCell ref="AA59:AL59"/>
    <mergeCell ref="A123:E123"/>
    <mergeCell ref="F123:AH123"/>
    <mergeCell ref="B62:D62"/>
    <mergeCell ref="E62:N62"/>
    <mergeCell ref="O62:Q62"/>
    <mergeCell ref="B68:AN68"/>
    <mergeCell ref="AA70:AL70"/>
    <mergeCell ref="U74:W74"/>
    <mergeCell ref="U76:W76"/>
    <mergeCell ref="X76:AL76"/>
    <mergeCell ref="X77:AL77"/>
    <mergeCell ref="R62:AA62"/>
    <mergeCell ref="R63:AA63"/>
    <mergeCell ref="AB63:AD63"/>
    <mergeCell ref="AE63:AN63"/>
    <mergeCell ref="AE87:AN87"/>
    <mergeCell ref="U78:W78"/>
    <mergeCell ref="X78:AK78"/>
    <mergeCell ref="B86:D86"/>
    <mergeCell ref="Y43:AI43"/>
    <mergeCell ref="A49:AN49"/>
    <mergeCell ref="A51:B51"/>
    <mergeCell ref="C51:F51"/>
    <mergeCell ref="G51:K51"/>
    <mergeCell ref="B53:M53"/>
    <mergeCell ref="B32:AN32"/>
    <mergeCell ref="F36:H36"/>
    <mergeCell ref="I36:I37"/>
    <mergeCell ref="J36:L37"/>
    <mergeCell ref="AC37:AF37"/>
    <mergeCell ref="Y40:AI40"/>
    <mergeCell ref="B27:D27"/>
    <mergeCell ref="E27:N27"/>
    <mergeCell ref="O27:Q27"/>
    <mergeCell ref="R27:AA27"/>
    <mergeCell ref="AB27:AD27"/>
    <mergeCell ref="AE27:AN27"/>
    <mergeCell ref="U18:W18"/>
    <mergeCell ref="X18:AK18"/>
    <mergeCell ref="B26:D26"/>
    <mergeCell ref="E26:N26"/>
    <mergeCell ref="O26:Q26"/>
    <mergeCell ref="R26:AA26"/>
    <mergeCell ref="AB26:AD26"/>
    <mergeCell ref="AE26:AN26"/>
    <mergeCell ref="U16:W16"/>
    <mergeCell ref="X16:AL16"/>
    <mergeCell ref="X17:AL17"/>
    <mergeCell ref="B3:D3"/>
    <mergeCell ref="E3:N3"/>
    <mergeCell ref="O3:Q3"/>
    <mergeCell ref="R3:AA3"/>
    <mergeCell ref="AB3:AD3"/>
    <mergeCell ref="AE3:AN3"/>
    <mergeCell ref="B2:D2"/>
    <mergeCell ref="E2:N2"/>
    <mergeCell ref="O2:Q2"/>
    <mergeCell ref="R2:AA2"/>
    <mergeCell ref="AB2:AD2"/>
    <mergeCell ref="AE2:AN2"/>
    <mergeCell ref="B8:AN8"/>
    <mergeCell ref="AA10:AL10"/>
    <mergeCell ref="U14:W14"/>
  </mergeCells>
  <phoneticPr fontId="1"/>
  <conditionalFormatting sqref="AC37:AF37">
    <cfRule type="cellIs" dxfId="40" priority="4" operator="lessThan">
      <formula>5</formula>
    </cfRule>
  </conditionalFormatting>
  <conditionalFormatting sqref="AF143:AJ144">
    <cfRule type="cellIs" dxfId="39" priority="3" operator="lessThan">
      <formula>5</formula>
    </cfRule>
  </conditionalFormatting>
  <conditionalFormatting sqref="U176:Y176">
    <cfRule type="cellIs" dxfId="38" priority="2" operator="lessThan">
      <formula>5</formula>
    </cfRule>
  </conditionalFormatting>
  <conditionalFormatting sqref="AC97:AF97">
    <cfRule type="cellIs" dxfId="37" priority="1" operator="lessThan">
      <formula>5</formula>
    </cfRule>
  </conditionalFormatting>
  <pageMargins left="0.94488188976377963" right="0.74803149606299213" top="0.59055118110236227" bottom="0.19685039370078741" header="0.39370078740157483" footer="0.31496062992125984"/>
  <pageSetup paperSize="9" orientation="portrait" r:id="rId1"/>
  <headerFooter>
    <oddHeader>&amp;R&amp;A</oddHeader>
  </headerFooter>
  <rowBreaks count="3" manualBreakCount="3">
    <brk id="60" max="40" man="1"/>
    <brk id="120" max="40" man="1"/>
    <brk id="155" max="4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注意事項(R3.8～)</vt:lpstr>
      <vt:lpstr>(イ)-①入力表</vt:lpstr>
      <vt:lpstr>5号(イ)-①申請書</vt:lpstr>
      <vt:lpstr>(イ)-②入力表</vt:lpstr>
      <vt:lpstr>5号(イ)-②申請書</vt:lpstr>
      <vt:lpstr>(イ)-③入力表</vt:lpstr>
      <vt:lpstr>5号(イ)-③申請書</vt:lpstr>
      <vt:lpstr>(記入例)(イ)-①入力表</vt:lpstr>
      <vt:lpstr>(記入例)5号(イ)-①申請書</vt:lpstr>
      <vt:lpstr>(記入例)(イ)-②入力表</vt:lpstr>
      <vt:lpstr>(記入例)5号(イ)-②申請書</vt:lpstr>
      <vt:lpstr>(記入例)(イ)-③入力表</vt:lpstr>
      <vt:lpstr>(記入例)5号(イ)-③申請書</vt:lpstr>
      <vt:lpstr>'(イ)-①入力表'!Print_Area</vt:lpstr>
      <vt:lpstr>'(イ)-②入力表'!Print_Area</vt:lpstr>
      <vt:lpstr>'(イ)-③入力表'!Print_Area</vt:lpstr>
      <vt:lpstr>'(記入例)(イ)-①入力表'!Print_Area</vt:lpstr>
      <vt:lpstr>'(記入例)(イ)-②入力表'!Print_Area</vt:lpstr>
      <vt:lpstr>'(記入例)(イ)-③入力表'!Print_Area</vt:lpstr>
      <vt:lpstr>'(記入例)5号(イ)-①申請書'!Print_Area</vt:lpstr>
      <vt:lpstr>'(記入例)5号(イ)-②申請書'!Print_Area</vt:lpstr>
      <vt:lpstr>'(記入例)5号(イ)-③申請書'!Print_Area</vt:lpstr>
      <vt:lpstr>'5号(イ)-①申請書'!Print_Area</vt:lpstr>
      <vt:lpstr>'5号(イ)-②申請書'!Print_Area</vt:lpstr>
      <vt:lpstr>'5号(イ)-③申請書'!Print_Area</vt:lpstr>
      <vt:lpstr>'注意事項(R3.8～)'!Print_Area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河辺　義弘</dc:creator>
  <cp:lastModifiedBy> </cp:lastModifiedBy>
  <cp:lastPrinted>2024-02-08T01:15:42Z</cp:lastPrinted>
  <dcterms:created xsi:type="dcterms:W3CDTF">2023-11-24T04:44:09Z</dcterms:created>
  <dcterms:modified xsi:type="dcterms:W3CDTF">2024-05-01T08:59:53Z</dcterms:modified>
</cp:coreProperties>
</file>